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ttaautomacao.sharepoint.com/sites/Comercial/Shared Documents/Clientes/FIOCRUZ/2023/PR23203 - Implementação de automação na Subestação ETG-11/PR/"/>
    </mc:Choice>
  </mc:AlternateContent>
  <xr:revisionPtr revIDLastSave="71" documentId="8_{5208FF12-5F6B-4C5D-A900-09D9DC405EF4}" xr6:coauthVersionLast="47" xr6:coauthVersionMax="47" xr10:uidLastSave="{3647A6CB-B0EF-4096-9C72-6B940BC0C582}"/>
  <bookViews>
    <workbookView xWindow="28680" yWindow="-120" windowWidth="29040" windowHeight="15720" xr2:uid="{708FB042-A070-4BC7-BED1-F4DA9AF9DB94}"/>
  </bookViews>
  <sheets>
    <sheet name="Cost breakdown" sheetId="6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REA" localSheetId="0">[1]PADRÃO!$D$10:$D$13</definedName>
    <definedName name="AREA">[2]PADRÃO!$D$10:$D$13</definedName>
    <definedName name="CAMPO.DISC1" localSheetId="0">[1]DISC1!$V$227:$AY$329</definedName>
    <definedName name="CAMPO.DISC1">[2]DISC1!$V$227:$AY$329</definedName>
    <definedName name="CAMPO.DISC2" localSheetId="0">[1]DISC2!$V$227:$AY$329</definedName>
    <definedName name="CAMPO.DISC2">[2]DISC2!$V$227:$AY$329</definedName>
    <definedName name="CAMPO.DISC3" localSheetId="0">[1]DISC3!$V$227:$AY$329</definedName>
    <definedName name="CAMPO.DISC3">[2]DISC3!$V$227:$AY$329</definedName>
    <definedName name="CAMPO.DISC4" localSheetId="0">[1]DISC4!$V$227:$AY$329</definedName>
    <definedName name="CAMPO.DISC4">[2]DISC4!$V$227:$AY$329</definedName>
    <definedName name="CAMPO.DISC5" localSheetId="0">[1]DISC5!$V$227:$AY$329</definedName>
    <definedName name="CAMPO.DISC5">[2]DISC5!$V$227:$AY$329</definedName>
    <definedName name="CAMPO.DISC6" localSheetId="0">[1]DISC6!$V$227:$AY$329</definedName>
    <definedName name="CAMPO.DISC6">[2]DISC6!$V$227:$AY$329</definedName>
    <definedName name="CAMPO.DISC7" localSheetId="0">[1]DISC7!$V$227:$AY$329</definedName>
    <definedName name="CAMPO.DISC7">[2]DISC7!$V$227:$AY$329</definedName>
    <definedName name="CAMPO.DISC8" localSheetId="0">[1]DISC8!$V$227:$AY$329</definedName>
    <definedName name="CAMPO.DISC8">[2]DISC8!$V$227:$AY$329</definedName>
    <definedName name="DESPESAS" localSheetId="0">[1]PADRÃO!$D$30:$D$39</definedName>
    <definedName name="DESPESAS">[2]PADRÃO!$D$30:$D$39</definedName>
    <definedName name="ENG.DISC1" localSheetId="0">[1]DISC1!$V$11:$AY$113</definedName>
    <definedName name="ENG.DISC1">[2]DISC1!$V$11:$AY$113</definedName>
    <definedName name="ENG.DISC2" localSheetId="0">[1]DISC2!$V$11:$AY$113</definedName>
    <definedName name="ENG.DISC2">[2]DISC2!$V$11:$AY$113</definedName>
    <definedName name="ENG.DISC3" localSheetId="0">[1]DISC3!$V$11:$AY$113</definedName>
    <definedName name="ENG.DISC3">[2]DISC3!$V$11:$AY$113</definedName>
    <definedName name="ENG.DISC4" localSheetId="0">[1]DISC4!$V$11:$AY$113</definedName>
    <definedName name="ENG.DISC4">[2]DISC4!$V$11:$AY$113</definedName>
    <definedName name="ENG.DISC5" localSheetId="0">[1]DISC5!$V$11:$AY$113</definedName>
    <definedName name="ENG.DISC5">[2]DISC5!$V$11:$AY$113</definedName>
    <definedName name="ENG.DISC6" localSheetId="0">[1]DISC6!$V$11:$AY$113</definedName>
    <definedName name="ENG.DISC6">[2]DISC6!$V$11:$AY$113</definedName>
    <definedName name="ENG.DISC7" localSheetId="0">[1]DISC7!$V$11:$AY$113</definedName>
    <definedName name="ENG.DISC7">[2]DISC7!$V$11:$AY$113</definedName>
    <definedName name="ENG.DISC8" localSheetId="0">[1]DISC8!$V$11:$AY$113</definedName>
    <definedName name="ENG.DISC8">[2]DISC8!$V$11:$AY$113</definedName>
    <definedName name="FABR.DISC1" localSheetId="0">[1]DISC1!$V$119:$AY$221</definedName>
    <definedName name="FABR.DISC1">[2]DISC1!$V$119:$AY$221</definedName>
    <definedName name="FABR.DISC2" localSheetId="0">[1]DISC2!$V$119:$AY$221</definedName>
    <definedName name="FABR.DISC2">[2]DISC2!$V$119:$AY$221</definedName>
    <definedName name="FABR.DISC3" localSheetId="0">[1]DISC3!$V$119:$AY$221</definedName>
    <definedName name="FABR.DISC3">[2]DISC3!$V$119:$AY$221</definedName>
    <definedName name="FABR.DISC4" localSheetId="0">[1]DISC4!$V$119:$AY$221</definedName>
    <definedName name="FABR.DISC4">[2]DISC4!$V$119:$AY$221</definedName>
    <definedName name="FABR.DISC5" localSheetId="0">[1]DISC5!$V$119:$AY$221</definedName>
    <definedName name="FABR.DISC5">[2]DISC5!$V$119:$AY$221</definedName>
    <definedName name="FABR.DISC6" localSheetId="0">[1]DISC6!$V$119:$AY$221</definedName>
    <definedName name="FABR.DISC6">[2]DISC6!$V$119:$AY$221</definedName>
    <definedName name="FABR.DISC7" localSheetId="0">[1]DISC7!$V$119:$AY$221</definedName>
    <definedName name="FABR.DISC7">[2]DISC7!$V$119:$AY$221</definedName>
    <definedName name="FABR.DISC8" localSheetId="0">[1]DISC8!$V$119:$AY$221</definedName>
    <definedName name="FABR.DISC8">[2]DISC8!$V$119:$AY$221</definedName>
    <definedName name="MATERIAIS">[3]PADRÃO!$F$46:$F$55</definedName>
    <definedName name="MOB.DISC1" localSheetId="0">[1]DISC1!$V$336:$AY$345</definedName>
    <definedName name="MOB.DISC1">[2]DISC1!$V$336:$AY$345</definedName>
    <definedName name="MOB.DISC2" localSheetId="0">[1]DISC2!$V$336:$AY$346</definedName>
    <definedName name="MOB.DISC2">[2]DISC2!$V$336:$AY$346</definedName>
    <definedName name="MOB.DISC3" localSheetId="0">[1]DISC3!$V$336:$AY$346</definedName>
    <definedName name="MOB.DISC3">[2]DISC3!$V$336:$AY$346</definedName>
    <definedName name="MOB.DISC4" localSheetId="0">[1]DISC4!$V$336:$AY$346</definedName>
    <definedName name="MOB.DISC4">[2]DISC4!$V$336:$AY$346</definedName>
    <definedName name="MOB.DISC5" localSheetId="0">[1]DISC5!$V$336:$AY$346</definedName>
    <definedName name="MOB.DISC5">[2]DISC5!$V$336:$AY$346</definedName>
    <definedName name="MOB.DISC6" localSheetId="0">[1]DISC6!$V$336:$AY$346</definedName>
    <definedName name="MOB.DISC6">[2]DISC6!$V$336:$AY$346</definedName>
    <definedName name="MOB.DISC7" localSheetId="0">[1]DISC7!$V$336:$AY$346</definedName>
    <definedName name="MOB.DISC7">[2]DISC7!$V$336:$AY$346</definedName>
    <definedName name="MOB.DISC8" localSheetId="0">[1]DISC8!$V$336:$AY$346</definedName>
    <definedName name="MOB.DISC8">[2]DISC8!$V$336:$AY$346</definedName>
    <definedName name="SUBCONTRATAÇÕES">[3]PADRÃO!$F$59:$F$68</definedName>
    <definedName name="Teste">'[4]DOD -  Engenharia'!$H$68:$L$75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4" i="6" l="1"/>
  <c r="G105" i="6"/>
  <c r="F100" i="6"/>
  <c r="E100" i="6" s="1"/>
  <c r="F99" i="6"/>
  <c r="E99" i="6" s="1"/>
  <c r="F98" i="6"/>
  <c r="E98" i="6" s="1"/>
  <c r="F86" i="6"/>
  <c r="F91" i="6"/>
  <c r="E91" i="6" s="1"/>
  <c r="F49" i="6"/>
  <c r="E49" i="6" s="1"/>
  <c r="F9" i="6"/>
  <c r="E9" i="6" s="1"/>
  <c r="G113" i="6"/>
  <c r="G112" i="6"/>
  <c r="G111" i="6"/>
  <c r="G110" i="6"/>
  <c r="G109" i="6"/>
  <c r="G108" i="6"/>
  <c r="G107" i="6"/>
  <c r="G106" i="6"/>
  <c r="H92" i="6"/>
  <c r="G92" i="6"/>
  <c r="F90" i="6"/>
  <c r="E90" i="6" s="1"/>
  <c r="F89" i="6"/>
  <c r="E89" i="6" s="1"/>
  <c r="F88" i="6"/>
  <c r="E88" i="6" s="1"/>
  <c r="F87" i="6"/>
  <c r="E87" i="6" s="1"/>
  <c r="F85" i="6"/>
  <c r="E85" i="6" s="1"/>
  <c r="F84" i="6"/>
  <c r="E84" i="6" s="1"/>
  <c r="F83" i="6"/>
  <c r="E83" i="6" s="1"/>
  <c r="F82" i="6"/>
  <c r="E82" i="6" s="1"/>
  <c r="H77" i="6"/>
  <c r="G77" i="6"/>
  <c r="F76" i="6"/>
  <c r="E76" i="6" s="1"/>
  <c r="F75" i="6"/>
  <c r="E75" i="6" s="1"/>
  <c r="F74" i="6"/>
  <c r="E74" i="6" s="1"/>
  <c r="F73" i="6"/>
  <c r="E73" i="6" s="1"/>
  <c r="F72" i="6"/>
  <c r="D72" i="6"/>
  <c r="F71" i="6"/>
  <c r="E71" i="6" s="1"/>
  <c r="F70" i="6"/>
  <c r="E70" i="6" s="1"/>
  <c r="F69" i="6"/>
  <c r="E69" i="6" s="1"/>
  <c r="F68" i="6"/>
  <c r="E68" i="6" s="1"/>
  <c r="F67" i="6"/>
  <c r="E67" i="6" s="1"/>
  <c r="F66" i="6"/>
  <c r="E66" i="6" s="1"/>
  <c r="F65" i="6"/>
  <c r="E65" i="6" s="1"/>
  <c r="F64" i="6"/>
  <c r="E64" i="6"/>
  <c r="F63" i="6"/>
  <c r="E63" i="6" s="1"/>
  <c r="F62" i="6"/>
  <c r="E62" i="6" s="1"/>
  <c r="F61" i="6"/>
  <c r="E61" i="6" s="1"/>
  <c r="F60" i="6"/>
  <c r="E60" i="6" s="1"/>
  <c r="F59" i="6"/>
  <c r="E59" i="6" s="1"/>
  <c r="F58" i="6"/>
  <c r="E58" i="6" s="1"/>
  <c r="F57" i="6"/>
  <c r="E57" i="6" s="1"/>
  <c r="F56" i="6"/>
  <c r="E56" i="6" s="1"/>
  <c r="F55" i="6"/>
  <c r="E55" i="6" s="1"/>
  <c r="F54" i="6"/>
  <c r="E54" i="6" s="1"/>
  <c r="F53" i="6"/>
  <c r="E53" i="6" s="1"/>
  <c r="F52" i="6"/>
  <c r="E52" i="6" s="1"/>
  <c r="F51" i="6"/>
  <c r="E51" i="6" s="1"/>
  <c r="F50" i="6"/>
  <c r="E50" i="6" s="1"/>
  <c r="F48" i="6"/>
  <c r="E48" i="6" s="1"/>
  <c r="F47" i="6"/>
  <c r="E47" i="6" s="1"/>
  <c r="F46" i="6"/>
  <c r="E46" i="6" s="1"/>
  <c r="F45" i="6"/>
  <c r="E45" i="6" s="1"/>
  <c r="F44" i="6"/>
  <c r="E44" i="6" s="1"/>
  <c r="F43" i="6"/>
  <c r="E43" i="6" s="1"/>
  <c r="H38" i="6"/>
  <c r="G38" i="6"/>
  <c r="F37" i="6"/>
  <c r="E37" i="6" s="1"/>
  <c r="F36" i="6"/>
  <c r="E36" i="6" s="1"/>
  <c r="F35" i="6"/>
  <c r="E35" i="6" s="1"/>
  <c r="F34" i="6"/>
  <c r="E34" i="6" s="1"/>
  <c r="F33" i="6"/>
  <c r="D33" i="6"/>
  <c r="F32" i="6"/>
  <c r="E32" i="6" s="1"/>
  <c r="F31" i="6"/>
  <c r="E31" i="6" s="1"/>
  <c r="F30" i="6"/>
  <c r="E30" i="6" s="1"/>
  <c r="F29" i="6"/>
  <c r="E29" i="6" s="1"/>
  <c r="F28" i="6"/>
  <c r="E28" i="6" s="1"/>
  <c r="F27" i="6"/>
  <c r="E27" i="6" s="1"/>
  <c r="F26" i="6"/>
  <c r="E26" i="6" s="1"/>
  <c r="F25" i="6"/>
  <c r="E25" i="6" s="1"/>
  <c r="F24" i="6"/>
  <c r="E24" i="6" s="1"/>
  <c r="F23" i="6"/>
  <c r="E23" i="6" s="1"/>
  <c r="F22" i="6"/>
  <c r="E22" i="6" s="1"/>
  <c r="F21" i="6"/>
  <c r="E21" i="6" s="1"/>
  <c r="F20" i="6"/>
  <c r="E20" i="6" s="1"/>
  <c r="F19" i="6"/>
  <c r="E19" i="6" s="1"/>
  <c r="F18" i="6"/>
  <c r="E18" i="6" s="1"/>
  <c r="F17" i="6"/>
  <c r="E17" i="6" s="1"/>
  <c r="F16" i="6"/>
  <c r="E16" i="6" s="1"/>
  <c r="F15" i="6"/>
  <c r="E15" i="6"/>
  <c r="F14" i="6"/>
  <c r="E14" i="6" s="1"/>
  <c r="F13" i="6"/>
  <c r="E13" i="6" s="1"/>
  <c r="F12" i="6"/>
  <c r="E12" i="6" s="1"/>
  <c r="F11" i="6"/>
  <c r="E11" i="6" s="1"/>
  <c r="F10" i="6"/>
  <c r="E10" i="6" s="1"/>
  <c r="F8" i="6"/>
  <c r="E8" i="6" s="1"/>
  <c r="F7" i="6"/>
  <c r="E7" i="6" s="1"/>
  <c r="F6" i="6"/>
  <c r="E6" i="6" s="1"/>
  <c r="F5" i="6"/>
  <c r="E5" i="6" s="1"/>
  <c r="F4" i="6"/>
  <c r="E4" i="6" s="1"/>
  <c r="F3" i="6"/>
  <c r="E3" i="6" s="1"/>
  <c r="E93" i="6" l="1"/>
  <c r="E86" i="6"/>
  <c r="E39" i="6"/>
  <c r="E101" i="6"/>
  <c r="E33" i="6"/>
  <c r="E78" i="6"/>
  <c r="E72" i="6"/>
  <c r="E116" i="6" l="1"/>
</calcChain>
</file>

<file path=xl/sharedStrings.xml><?xml version="1.0" encoding="utf-8"?>
<sst xmlns="http://schemas.openxmlformats.org/spreadsheetml/2006/main" count="135" uniqueCount="79">
  <si>
    <t xml:space="preserve">ITEM </t>
  </si>
  <si>
    <t>QUANTIDADE.</t>
  </si>
  <si>
    <t xml:space="preserve">MÃO-DE-OBRA </t>
  </si>
  <si>
    <t>FRETE</t>
  </si>
  <si>
    <t>CONTATOR CWB 18-11-20C03</t>
  </si>
  <si>
    <t>MINIDISJUNTOR BIPOLAR 2P 32A CURVA C</t>
  </si>
  <si>
    <t>INTERRUPTOR SECCIONADOR VARIO 32A MANOPL</t>
  </si>
  <si>
    <t>MINIDISJUNTOR BIPOLAR 2P 16A CURVA C</t>
  </si>
  <si>
    <t>MINIDISJUNTOR BIPOLAR 2P 10A CURVA C</t>
  </si>
  <si>
    <t>BORNE RELÉ 24VCC, 1NAF, 6A</t>
  </si>
  <si>
    <t>FONTE CHAVEADA 1227/220VCA 24VCC 20A</t>
  </si>
  <si>
    <t>FONTE 24 VDC PHOENIX CONTACT ESSENTIAL-PS-1AC/24VDC/480W/EE</t>
  </si>
  <si>
    <t>ADAPTADOR PARA TRILHO DIN 1 POLO</t>
  </si>
  <si>
    <t>CONECTOR FÊMEA MULTILAN CAT-6 BLINDADO RJ45</t>
  </si>
  <si>
    <t>PATCH CORD F/UTP GIGALAN CAT.6-CM-T568A/B-3M-ClNZA (BLINDADO)</t>
  </si>
  <si>
    <t>CLP SIEMENS S7 1200 1215C</t>
  </si>
  <si>
    <t>REMOTA SIMATIC ET 200SP, PROFINET</t>
  </si>
  <si>
    <t>MÓDULO ENTRADA DIGITAL</t>
  </si>
  <si>
    <t>MÓDULO SAÍDA DIGITAL</t>
  </si>
  <si>
    <t>MÓDULO DE ENTRADA ANALÓGICA</t>
  </si>
  <si>
    <t>BASEUNIT SIMATIC ET 200SP 16 PUSH IN 2 INFEED TERM</t>
  </si>
  <si>
    <t>BOTÃO DE EMERGÊNCIA</t>
  </si>
  <si>
    <t>BORNE SIMPLES FUSÍVEL BTWS 2S</t>
  </si>
  <si>
    <t>SINALIZADOR 022MM PLÁSTICO, LED, VERMELHO, 220VCA</t>
  </si>
  <si>
    <t>BORNE DE PASSAGEM DIRETA PUSH-IN 2,5mm2</t>
  </si>
  <si>
    <t>POSTE FINAL PRESSAO DIN35x7,5/DlN35x15 CINZA</t>
  </si>
  <si>
    <t>CONJUNTO DE EXAUSTÃO-COR RAL 7032 -BIVOLT-MEDIDA 148X148</t>
  </si>
  <si>
    <t>GRELHA E FILTRO - COR RAL 7032 - MEDIDA 148X148</t>
  </si>
  <si>
    <t>CHAVE FIM DE CURSO C/ ATUADOR TIPO PINO</t>
  </si>
  <si>
    <t>LUMINÁRIA LED 5W BOTÃO LIGA/DESLIGA</t>
  </si>
  <si>
    <t xml:space="preserve">RESISTÊNCIA DE AQUECIMENTO 45W 3,5A </t>
  </si>
  <si>
    <t>TOMADA 10A</t>
  </si>
  <si>
    <t>TERMOSTATO MECANICO BIMETÁLICO NA+NF 0..60°C</t>
  </si>
  <si>
    <t>Barramento 3F - Horizontal</t>
  </si>
  <si>
    <t>Barramento T - Horizontal</t>
  </si>
  <si>
    <t>Cabo 2 mm</t>
  </si>
  <si>
    <t>Cabo 1 mm</t>
  </si>
  <si>
    <t>ARMARIO TS 600X1200X600MM RAL7035 C/ PL.MONT.</t>
  </si>
  <si>
    <t>TOTAL</t>
  </si>
  <si>
    <t>SICAM CM-8830</t>
  </si>
  <si>
    <t>REMOTA SICAM A8000 CP-8022</t>
  </si>
  <si>
    <t>MÓDULO ENTRADA DIGITAL SICAM A8000 DI-8110</t>
  </si>
  <si>
    <t>MÓDULO SAÍDA DIGITAL SICAM A8000 DO-8230</t>
  </si>
  <si>
    <t>MÓDULO LED SICAM A8000 CM-8830</t>
  </si>
  <si>
    <t>FONTE DE ENERGIA 24V 12W SICAM A8000 PS-8620</t>
  </si>
  <si>
    <t xml:space="preserve">BOTÃO DE EMERGÊNCIA </t>
  </si>
  <si>
    <t xml:space="preserve">DESCRIÇÃO - RACK E ACESSÓRIOS </t>
  </si>
  <si>
    <t>Rack fechado 19" com guia de cabos vertical, altura de 16U numeradas, com dimensões LxAxP (600x975x600mm),</t>
  </si>
  <si>
    <t xml:space="preserve">Distribuidor Interno Óptico constituído por gaveta deslizante e carcaça padrão 19" </t>
  </si>
  <si>
    <t>Guia de Cabos 1U Horizontal Fechado Preto Alta Densidade</t>
  </si>
  <si>
    <t>Patch Panel Descarregado 48 Portas Furukawa 35050805</t>
  </si>
  <si>
    <t>GATEWAY de comunicação MODBUS TCP/RS485. Referência: Mercato MCM</t>
  </si>
  <si>
    <t>Conversor de mídia fibra óptica gigabite para modbus ethernet</t>
  </si>
  <si>
    <t>Conector RJ45 Fêmea (Keystone) Gigalan CAT.6 para cabo tipo U/UTP</t>
  </si>
  <si>
    <t>Conector RJ45 macho cat.6 para cabo tipo U/UTP</t>
  </si>
  <si>
    <t>Painel Rack</t>
  </si>
  <si>
    <t>DESCRIÇÃO - SUPERVISORIO WINCC</t>
  </si>
  <si>
    <t>SIMATIC WinCC Unified Logging, 100 LoggingTags, option for
WinCC Unified, runtime software, Single License license key for
download; without software and documentation class A</t>
  </si>
  <si>
    <t>SIMATIC STEP 7 Professional V18, floating license download;
engineering software in the TIA Portal; software, documentation
and license key for download; class A; 9 languages: de,en,zh
included, fr,es,it,ru,ja,ko as download; executable on Windows 10;
Windows 11; Windows Server 2016/2019/2022; for configuration of
SIMATIC S7-1200/1500, SIMATIC S7-300/400/WinAC, SIMATIC Basic</t>
  </si>
  <si>
    <t>DESCRIÇÃO</t>
  </si>
  <si>
    <t>MÃO-DE-OBRA</t>
  </si>
  <si>
    <t>VALOR UNIT.</t>
  </si>
  <si>
    <t>VALOR TOTAL</t>
  </si>
  <si>
    <t>DESCRIÇÃO - QA-AUT-ETG11</t>
  </si>
  <si>
    <t>Painel de automação - QA-AUT-ETG01</t>
  </si>
  <si>
    <t>DESCRIÇÃO - QA-ELE-ETG11</t>
  </si>
  <si>
    <t>Painel de automação - QA-ELE-ETG11</t>
  </si>
  <si>
    <t>Desenvolvimento de programação do PCL</t>
  </si>
  <si>
    <t>Desenvolvimento de telas gráficas, configuração e parametrização na IHM</t>
  </si>
  <si>
    <t>Testes de aceitação de fábrica</t>
  </si>
  <si>
    <t>Comissionamento a nível CLP</t>
  </si>
  <si>
    <t>Comissionamento a nível IHM</t>
  </si>
  <si>
    <t>Elaboração de manuais técnicos de operação e manutenção</t>
  </si>
  <si>
    <t>Treinamento operacional</t>
  </si>
  <si>
    <t>As built</t>
  </si>
  <si>
    <t>Operação assistida (90 dias corridos)</t>
  </si>
  <si>
    <t>Switch ethernet gerenciável com criptografia 128-Bit, 6 portas RJ45 fast ethernet, 3 portas de fibra óptico fast ethernet</t>
  </si>
  <si>
    <t>Sensor fotocélula 24V para uso externo com saída relé SPDT</t>
  </si>
  <si>
    <t>Painel de sobrepor c/IHM MTP1900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</si>
</sst>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color rgb="FF333333"/>
      <name val="Lucida Sans Unicode"/>
      <family val="2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4" fontId="3" fillId="0" borderId="1" xfId="1" applyFont="1" applyFill="1" applyBorder="1" applyAlignment="1">
      <alignment horizontal="left"/>
    </xf>
    <xf numFmtId="44" fontId="0" fillId="0" borderId="0" xfId="0" applyNumberFormat="1"/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left" vertical="center"/>
    </xf>
    <xf numFmtId="44" fontId="0" fillId="0" borderId="0" xfId="0" applyNumberFormat="1" applyAlignment="1">
      <alignment wrapText="1"/>
    </xf>
    <xf numFmtId="0" fontId="0" fillId="0" borderId="0" xfId="0" applyAlignment="1">
      <alignment horizontal="left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44" fontId="5" fillId="0" borderId="2" xfId="0" applyNumberFormat="1" applyFont="1" applyBorder="1" applyAlignment="1">
      <alignment horizontal="center" wrapText="1"/>
    </xf>
    <xf numFmtId="44" fontId="5" fillId="0" borderId="3" xfId="0" applyNumberFormat="1" applyFont="1" applyBorder="1" applyAlignment="1">
      <alignment horizontal="center" wrapText="1"/>
    </xf>
    <xf numFmtId="44" fontId="5" fillId="0" borderId="4" xfId="0" applyNumberFormat="1" applyFont="1" applyBorder="1" applyAlignment="1">
      <alignment horizontal="center" wrapText="1"/>
    </xf>
    <xf numFmtId="0" fontId="6" fillId="3" borderId="1" xfId="0" applyFont="1" applyFill="1" applyBorder="1" applyAlignment="1">
      <alignment horizontal="left" vertical="center"/>
    </xf>
    <xf numFmtId="44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4" fontId="3" fillId="0" borderId="1" xfId="3" applyFont="1" applyFill="1" applyBorder="1" applyAlignment="1">
      <alignment horizontal="left"/>
    </xf>
    <xf numFmtId="0" fontId="7" fillId="0" borderId="1" xfId="0" applyFont="1" applyBorder="1" applyAlignment="1">
      <alignment wrapText="1"/>
    </xf>
    <xf numFmtId="0" fontId="8" fillId="5" borderId="1" xfId="2" applyFont="1" applyFill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44" fontId="0" fillId="0" borderId="1" xfId="0" applyNumberFormat="1" applyBorder="1"/>
    <xf numFmtId="44" fontId="0" fillId="0" borderId="1" xfId="3" applyFont="1" applyBorder="1"/>
    <xf numFmtId="0" fontId="0" fillId="0" borderId="1" xfId="0" applyBorder="1"/>
  </cellXfs>
  <cellStyles count="4">
    <cellStyle name="Moeda" xfId="3" builtinId="4"/>
    <cellStyle name="Moeda 2" xfId="1" xr:uid="{121A82DA-38FF-4A7F-87C8-3F1669338EA2}"/>
    <cellStyle name="Norm??" xfId="2" xr:uid="{86450897-6919-44DD-98AC-46ABDF3B945A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ettaautomacao.sharepoint.com/sites/Comercial/Shared%20Documents/Clientes/FIOCRUZ/2023/PR23203%20-%20Implementa&#231;&#227;o%20de%20automa&#231;&#227;o%20na%20Subesta&#231;&#227;o%20ETG-11/PR/PR23203_R01_V00.xlsx" TargetMode="External"/><Relationship Id="rId1" Type="http://schemas.openxmlformats.org/officeDocument/2006/relationships/externalLinkPath" Target="PR23203_R01_V00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ettaautomacao.sharepoint.com/sites/Comercial/Shared%20Documents/Clientes/FIOCRUZ/2023/PR23201%20-%20Implementa&#231;&#227;o%20de%20automa&#231;&#227;o%20na%20Subesta&#231;&#227;o%20ETG-01/PR/PR23201_R00_V00.xlsx" TargetMode="External"/><Relationship Id="rId1" Type="http://schemas.openxmlformats.org/officeDocument/2006/relationships/externalLinkPath" Target="PR23201_R00_V0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ettaautomacao.sharepoint.com/sites/Comercial/Shared%20Documents/Clientes/Saint%20Gobain/2023/PR23108%20-%20Software%20PLC-%20Alto%20Forno/02%20-%20DOCS%20GERADOS/08%20-%20DOD/PR23108_R01_V01.xlsx" TargetMode="External"/><Relationship Id="rId1" Type="http://schemas.openxmlformats.org/officeDocument/2006/relationships/externalLinkPath" Target="/sites/Comercial/Shared%20Documents/Clientes/Saint%20Gobain/2023/PR23108%20-%20Software%20PLC-%20Alto%20Forno/02%20-%20DOCS%20GERADOS/08%20-%20DOD/PR23108_R01_V01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/sites/Comercial/Shared%20Documents/Clientes/Saint%20Gobain/2023/PR23108%20-%20Software%20PLC-%20Alto%20Forno/02%20-%20DOCS%20GERADOS/05%20-%20PROPOSTA/Clientes/Gerdau/Gerdau%20Pinda/Oportunidade/2022/PR22210%20-%20%20Projeto%20executivo%20moderniza&#231;&#227;o%20COJET%20do%20FEA82/02%20-%20DOCS%20GERADOS/08%20-%20DOD/PR22210_R01_V00.xlsx?5E83B060" TargetMode="External"/><Relationship Id="rId1" Type="http://schemas.openxmlformats.org/officeDocument/2006/relationships/externalLinkPath" Target="file:///\\5E83B060\PR22210_R01_V00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ettaautomacao.sharepoint.com/sites/Comercial/Shared%20Documents/Clientes/FIOCRUZ/2023/PR23203%20-%20Implementa&#231;&#227;o%20de%20automa&#231;&#227;o%20na%20Subesta&#231;&#227;o%20ETG-11/PR/PR23203_R02_V00.xlsx" TargetMode="External"/><Relationship Id="rId1" Type="http://schemas.openxmlformats.org/officeDocument/2006/relationships/externalLinkPath" Target="PR23203_R02_V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OD -  Engenharia"/>
      <sheetName val="FLUXO FINANCEIRO"/>
      <sheetName val="IMPOSTOS"/>
      <sheetName val="CAPA"/>
      <sheetName val="PADRÃO"/>
      <sheetName val="DOD - HH"/>
      <sheetName val="DOD - Financeiro"/>
      <sheetName val="RESUMO_GRAF"/>
      <sheetName val="RESUMO"/>
      <sheetName val="Cost breakdown"/>
      <sheetName val="MAT1"/>
      <sheetName val="DISC1"/>
      <sheetName val="DISC2"/>
      <sheetName val="DISC3"/>
      <sheetName val="DISC4"/>
      <sheetName val="DISC5"/>
      <sheetName val="DISC6"/>
      <sheetName val="DISC7"/>
      <sheetName val="DISC8"/>
      <sheetName val="DESPESAS"/>
      <sheetName val="PROTEÇÃO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0">
          <cell r="D10" t="str">
            <v>ENG.ELETRICA</v>
          </cell>
        </row>
        <row r="11">
          <cell r="D11" t="str">
            <v>ENG.MECANICA</v>
          </cell>
        </row>
        <row r="12">
          <cell r="D12" t="str">
            <v>ENG.CIVIL</v>
          </cell>
        </row>
        <row r="30">
          <cell r="D30" t="str">
            <v>TRANSPORTES</v>
          </cell>
        </row>
        <row r="31">
          <cell r="D31" t="str">
            <v>REFEIÇÕES</v>
          </cell>
        </row>
        <row r="32">
          <cell r="D32" t="str">
            <v>HOSPEDAGEM</v>
          </cell>
        </row>
        <row r="33">
          <cell r="D33" t="str">
            <v>DIÁRIAS COL</v>
          </cell>
        </row>
        <row r="34">
          <cell r="D34" t="str">
            <v>-</v>
          </cell>
        </row>
        <row r="35">
          <cell r="D35" t="str">
            <v>-</v>
          </cell>
        </row>
        <row r="36">
          <cell r="D36" t="str">
            <v>-</v>
          </cell>
        </row>
        <row r="37">
          <cell r="D37" t="str">
            <v>-</v>
          </cell>
        </row>
        <row r="38">
          <cell r="D38" t="str">
            <v>-</v>
          </cell>
        </row>
        <row r="39">
          <cell r="D39" t="str">
            <v>-</v>
          </cell>
        </row>
      </sheetData>
      <sheetData sheetId="5" refreshError="1"/>
      <sheetData sheetId="6" refreshError="1"/>
      <sheetData sheetId="7" refreshError="1"/>
      <sheetData sheetId="8">
        <row r="17">
          <cell r="AK17">
            <v>2.4371330453085185</v>
          </cell>
        </row>
        <row r="38">
          <cell r="AK38">
            <v>1.2185665226542595</v>
          </cell>
        </row>
        <row r="48">
          <cell r="AK48">
            <v>1.2185665226542592</v>
          </cell>
        </row>
      </sheetData>
      <sheetData sheetId="9" refreshError="1"/>
      <sheetData sheetId="10">
        <row r="8">
          <cell r="J8">
            <v>693.92647058823525</v>
          </cell>
        </row>
        <row r="9">
          <cell r="J9">
            <v>37.075024925224319</v>
          </cell>
        </row>
        <row r="10">
          <cell r="J10">
            <v>409.27376204719172</v>
          </cell>
        </row>
        <row r="11">
          <cell r="J11">
            <v>37.075024925224319</v>
          </cell>
        </row>
        <row r="12">
          <cell r="J12">
            <v>111.22507477567298</v>
          </cell>
        </row>
        <row r="13">
          <cell r="J13">
            <v>2062.3235294117644</v>
          </cell>
        </row>
        <row r="15">
          <cell r="J15">
            <v>2412.6398305084745</v>
          </cell>
        </row>
        <row r="16">
          <cell r="J16">
            <v>333.98138916583582</v>
          </cell>
        </row>
        <row r="17">
          <cell r="J17">
            <v>194.40013293452975</v>
          </cell>
        </row>
        <row r="18">
          <cell r="J18">
            <v>66.467264872050521</v>
          </cell>
        </row>
        <row r="19">
          <cell r="J19">
            <v>9052.1136174808908</v>
          </cell>
        </row>
        <row r="20">
          <cell r="J20">
            <v>4976.7011050182773</v>
          </cell>
        </row>
        <row r="21">
          <cell r="J21">
            <v>2733.1725656364238</v>
          </cell>
        </row>
        <row r="22">
          <cell r="J22">
            <v>3181.3639913592556</v>
          </cell>
        </row>
        <row r="23">
          <cell r="J23">
            <v>3501.714356929212</v>
          </cell>
        </row>
        <row r="24">
          <cell r="J24">
            <v>745.38085742771682</v>
          </cell>
        </row>
        <row r="25">
          <cell r="J25">
            <v>879.38600864074431</v>
          </cell>
        </row>
        <row r="26">
          <cell r="J26">
            <v>72.564847125290783</v>
          </cell>
        </row>
        <row r="27">
          <cell r="J27">
            <v>3670.7344632768359</v>
          </cell>
        </row>
        <row r="28">
          <cell r="J28">
            <v>17.197449318710532</v>
          </cell>
        </row>
        <row r="29">
          <cell r="J29">
            <v>479.83254403456294</v>
          </cell>
        </row>
        <row r="30">
          <cell r="J30">
            <v>64.777666999002975</v>
          </cell>
        </row>
        <row r="31">
          <cell r="J31">
            <v>166.00199401794617</v>
          </cell>
        </row>
        <row r="32">
          <cell r="J32">
            <v>56.651960784313729</v>
          </cell>
        </row>
        <row r="33">
          <cell r="J33">
            <v>66.947864739115971</v>
          </cell>
        </row>
        <row r="34">
          <cell r="J34">
            <v>72.765453639082736</v>
          </cell>
        </row>
        <row r="35">
          <cell r="J35">
            <v>172.03165503489529</v>
          </cell>
        </row>
        <row r="36">
          <cell r="J36">
            <v>44.881148222000661</v>
          </cell>
        </row>
        <row r="37">
          <cell r="J37">
            <v>135.865320704553</v>
          </cell>
        </row>
        <row r="38">
          <cell r="J38">
            <v>4632.3529411764703</v>
          </cell>
        </row>
        <row r="39">
          <cell r="J39">
            <v>1544.1176470588236</v>
          </cell>
        </row>
        <row r="40">
          <cell r="J40">
            <v>235.95879029577932</v>
          </cell>
        </row>
        <row r="41">
          <cell r="J41">
            <v>332.3363243602526</v>
          </cell>
        </row>
        <row r="42">
          <cell r="J42">
            <v>6407.6091309405119</v>
          </cell>
        </row>
        <row r="43">
          <cell r="J43">
            <v>830.84081090063148</v>
          </cell>
        </row>
        <row r="51">
          <cell r="J51">
            <v>462.61764705882354</v>
          </cell>
        </row>
        <row r="52">
          <cell r="J52">
            <v>37.075024925224319</v>
          </cell>
        </row>
        <row r="53">
          <cell r="J53">
            <v>409.27376204719172</v>
          </cell>
        </row>
        <row r="54">
          <cell r="J54">
            <v>37.075024925224319</v>
          </cell>
        </row>
        <row r="55">
          <cell r="J55">
            <v>74.150049850448639</v>
          </cell>
        </row>
        <row r="56">
          <cell r="J56">
            <v>9223.1691176470595</v>
          </cell>
        </row>
        <row r="58">
          <cell r="J58">
            <v>1206.3199152542372</v>
          </cell>
        </row>
        <row r="59">
          <cell r="J59">
            <v>333.98138916583582</v>
          </cell>
        </row>
        <row r="60">
          <cell r="J60">
            <v>194.40013293452975</v>
          </cell>
        </row>
        <row r="61">
          <cell r="J61">
            <v>66.467264872050521</v>
          </cell>
        </row>
        <row r="62">
          <cell r="J62">
            <v>20630.993934862076</v>
          </cell>
        </row>
        <row r="63">
          <cell r="J63">
            <v>14952.589481555333</v>
          </cell>
        </row>
        <row r="64">
          <cell r="J64">
            <v>3361.9645646394151</v>
          </cell>
        </row>
        <row r="65">
          <cell r="J65">
            <v>56072.25614822199</v>
          </cell>
        </row>
        <row r="66">
          <cell r="J66">
            <v>12516.71576935859</v>
          </cell>
        </row>
        <row r="67">
          <cell r="J67">
            <v>5312.735252575606</v>
          </cell>
        </row>
        <row r="68">
          <cell r="J68">
            <v>72.564847125290783</v>
          </cell>
        </row>
        <row r="69">
          <cell r="J69">
            <v>9573.672316384178</v>
          </cell>
        </row>
        <row r="70">
          <cell r="J70">
            <v>17.197449318710532</v>
          </cell>
        </row>
        <row r="71">
          <cell r="J71">
            <v>1127.3174227318043</v>
          </cell>
        </row>
        <row r="72">
          <cell r="J72">
            <v>53.981389165835822</v>
          </cell>
        </row>
        <row r="73">
          <cell r="J73">
            <v>166.00199401794617</v>
          </cell>
        </row>
        <row r="74">
          <cell r="J74">
            <v>56.651960784313729</v>
          </cell>
        </row>
        <row r="75">
          <cell r="J75">
            <v>66.947864739115971</v>
          </cell>
        </row>
        <row r="76">
          <cell r="J76">
            <v>72.765453639082736</v>
          </cell>
        </row>
        <row r="77">
          <cell r="J77">
            <v>172.03165503489529</v>
          </cell>
        </row>
        <row r="78">
          <cell r="J78">
            <v>44.881148222000661</v>
          </cell>
        </row>
        <row r="79">
          <cell r="J79">
            <v>135.865320704553</v>
          </cell>
        </row>
        <row r="80">
          <cell r="J80">
            <v>4632.3529411764703</v>
          </cell>
        </row>
        <row r="81">
          <cell r="J81">
            <v>1544.1176470588236</v>
          </cell>
        </row>
        <row r="82">
          <cell r="J82">
            <v>235.95879029577932</v>
          </cell>
        </row>
        <row r="83">
          <cell r="J83">
            <v>332.3363243602526</v>
          </cell>
        </row>
        <row r="84">
          <cell r="J84">
            <v>6407.6091309405119</v>
          </cell>
        </row>
        <row r="85">
          <cell r="J85">
            <v>830.84081090063148</v>
          </cell>
        </row>
        <row r="92">
          <cell r="J92">
            <v>4161.5819209039546</v>
          </cell>
        </row>
        <row r="93">
          <cell r="J93">
            <v>730.97374543037552</v>
          </cell>
        </row>
        <row r="94">
          <cell r="J94">
            <v>1666.8494516450648</v>
          </cell>
        </row>
        <row r="95">
          <cell r="J95">
            <v>1313.1937520771021</v>
          </cell>
        </row>
        <row r="97">
          <cell r="J97">
            <v>1535.0592804918579</v>
          </cell>
        </row>
        <row r="98">
          <cell r="J98">
            <v>1412.4293785310736</v>
          </cell>
        </row>
        <row r="99">
          <cell r="J99">
            <v>1740.1129943502826</v>
          </cell>
        </row>
        <row r="100">
          <cell r="J100">
            <v>11191.308532735125</v>
          </cell>
        </row>
        <row r="101">
          <cell r="J101">
            <v>830.84081090063148</v>
          </cell>
        </row>
      </sheetData>
      <sheetData sheetId="11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V13">
            <v>18</v>
          </cell>
          <cell r="W13">
            <v>89.367045454545448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V14">
            <v>1</v>
          </cell>
          <cell r="W14">
            <v>89.367045454545448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V15">
            <v>4</v>
          </cell>
          <cell r="W15">
            <v>89.367045454545448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V16">
            <v>1</v>
          </cell>
          <cell r="W16">
            <v>89.367045454545448</v>
          </cell>
          <cell r="X16">
            <v>0</v>
          </cell>
          <cell r="Y16">
            <v>9</v>
          </cell>
          <cell r="Z16">
            <v>68.325000000000003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V17">
            <v>9</v>
          </cell>
          <cell r="W17">
            <v>89.367045454545448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V18">
            <v>1</v>
          </cell>
          <cell r="W18">
            <v>89.367045454545448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V19">
            <v>1</v>
          </cell>
          <cell r="W19">
            <v>89.367045454545448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V20">
            <v>9</v>
          </cell>
          <cell r="W20">
            <v>89.367045454545448</v>
          </cell>
          <cell r="X20">
            <v>0</v>
          </cell>
          <cell r="Y20">
            <v>9</v>
          </cell>
          <cell r="Z20">
            <v>68.325000000000003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V22">
            <v>20</v>
          </cell>
          <cell r="W22">
            <v>89.367045454545448</v>
          </cell>
          <cell r="X22">
            <v>0</v>
          </cell>
          <cell r="Y22">
            <v>180</v>
          </cell>
          <cell r="Z22">
            <v>68.325000000000003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V23">
            <v>20</v>
          </cell>
          <cell r="W23">
            <v>89.367045454545448</v>
          </cell>
          <cell r="X23">
            <v>0</v>
          </cell>
          <cell r="Y23">
            <v>180</v>
          </cell>
          <cell r="Z23">
            <v>68.325000000000003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V24">
            <v>20</v>
          </cell>
          <cell r="W24">
            <v>89.367045454545448</v>
          </cell>
          <cell r="X24">
            <v>0</v>
          </cell>
          <cell r="Y24">
            <v>180</v>
          </cell>
          <cell r="Z24">
            <v>68.325000000000003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V25">
            <v>15</v>
          </cell>
          <cell r="W25">
            <v>89.367045454545448</v>
          </cell>
          <cell r="X25">
            <v>0</v>
          </cell>
          <cell r="Y25">
            <v>135</v>
          </cell>
          <cell r="Z25">
            <v>68.325000000000003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V26">
            <v>5</v>
          </cell>
          <cell r="W26">
            <v>89.367045454545448</v>
          </cell>
          <cell r="X26">
            <v>0</v>
          </cell>
          <cell r="Y26">
            <v>45</v>
          </cell>
          <cell r="Z26">
            <v>68.325000000000003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124</v>
          </cell>
          <cell r="Y113">
            <v>738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</sheetData>
      <sheetData sheetId="12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Y122">
            <v>10</v>
          </cell>
          <cell r="Z122">
            <v>68.325000000000003</v>
          </cell>
          <cell r="AA122">
            <v>0</v>
          </cell>
          <cell r="AB122">
            <v>90</v>
          </cell>
          <cell r="AC122">
            <v>36.989204545454548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Y124">
            <v>9</v>
          </cell>
          <cell r="Z124">
            <v>68.325000000000003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19</v>
          </cell>
          <cell r="AB221">
            <v>90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3">
          <cell r="V223">
            <v>4627.2034090909092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  <row r="378">
          <cell r="AB378">
            <v>2500</v>
          </cell>
        </row>
      </sheetData>
      <sheetData sheetId="13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 xml:space="preserve">Eletricista 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Y123">
            <v>10</v>
          </cell>
          <cell r="Z123">
            <v>68.325000000000003</v>
          </cell>
          <cell r="AA123">
            <v>0</v>
          </cell>
          <cell r="AB123">
            <v>90</v>
          </cell>
          <cell r="AC123">
            <v>36.989204545454548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Y125">
            <v>9</v>
          </cell>
          <cell r="Z125">
            <v>68.325000000000003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19</v>
          </cell>
          <cell r="AB221">
            <v>90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3">
          <cell r="V223">
            <v>4627.2034090909092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  <row r="378">
          <cell r="AB378">
            <v>2500</v>
          </cell>
        </row>
      </sheetData>
      <sheetData sheetId="14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Y122">
            <v>5</v>
          </cell>
          <cell r="Z122">
            <v>68.325000000000003</v>
          </cell>
          <cell r="AA122">
            <v>0</v>
          </cell>
          <cell r="AB122">
            <v>45</v>
          </cell>
          <cell r="AC122">
            <v>36.989204545454548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5</v>
          </cell>
          <cell r="AB221">
            <v>45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3">
          <cell r="V223">
            <v>2006.1392045454547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 xml:space="preserve">Eletricista 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 xml:space="preserve">Eletricista 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  <row r="378">
          <cell r="AB378">
            <v>2500</v>
          </cell>
        </row>
      </sheetData>
      <sheetData sheetId="15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>Analista Pleno A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 xml:space="preserve">Eletricista 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V229">
            <v>18</v>
          </cell>
          <cell r="W229">
            <v>89.367045454545448</v>
          </cell>
          <cell r="X229">
            <v>0</v>
          </cell>
          <cell r="Y229">
            <v>72</v>
          </cell>
          <cell r="Z229">
            <v>68.325000000000003</v>
          </cell>
          <cell r="AA229">
            <v>0</v>
          </cell>
          <cell r="AB229">
            <v>72</v>
          </cell>
          <cell r="AC229">
            <v>68.325000000000003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V230">
            <v>18</v>
          </cell>
          <cell r="W230">
            <v>89.367045454545448</v>
          </cell>
          <cell r="X230">
            <v>0</v>
          </cell>
          <cell r="Y230">
            <v>72</v>
          </cell>
          <cell r="Z230">
            <v>68.325000000000003</v>
          </cell>
          <cell r="AA230">
            <v>0</v>
          </cell>
          <cell r="AB230">
            <v>72</v>
          </cell>
          <cell r="AC230">
            <v>68.325000000000003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Y231">
            <v>45</v>
          </cell>
          <cell r="Z231">
            <v>68.325000000000003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Y232">
            <v>45</v>
          </cell>
          <cell r="Z232">
            <v>68.325000000000003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36</v>
          </cell>
          <cell r="Y329">
            <v>234</v>
          </cell>
          <cell r="AB329">
            <v>144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Senior A</v>
          </cell>
          <cell r="Y336" t="str">
            <v>Analista Pleno A</v>
          </cell>
          <cell r="AB336" t="str">
            <v>Analista Pleno A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 xml:space="preserve">Eletricista 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6</v>
          </cell>
          <cell r="W342">
            <v>89.367045454545448</v>
          </cell>
          <cell r="X342">
            <v>0</v>
          </cell>
          <cell r="Y342">
            <v>36</v>
          </cell>
          <cell r="Z342">
            <v>68.325000000000003</v>
          </cell>
          <cell r="AA342">
            <v>0</v>
          </cell>
          <cell r="AB342">
            <v>24</v>
          </cell>
          <cell r="AC342">
            <v>68.325000000000003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6</v>
          </cell>
          <cell r="Y346">
            <v>36</v>
          </cell>
          <cell r="AB346">
            <v>24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6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7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8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OD -  Engenharia"/>
      <sheetName val="FLUXO FINANCEIRO"/>
      <sheetName val="IMPOSTOS"/>
      <sheetName val="CAPA"/>
      <sheetName val="PADRÃO"/>
      <sheetName val="DOD - HH"/>
      <sheetName val="DOD - Financeiro"/>
      <sheetName val="RESUMO_GRAF"/>
      <sheetName val="Cost breakdown"/>
      <sheetName val="RESUMO"/>
      <sheetName val="MAT1"/>
      <sheetName val="DISC1"/>
      <sheetName val="DISC2"/>
      <sheetName val="DISC3"/>
      <sheetName val="DISC4"/>
      <sheetName val="DISC5"/>
      <sheetName val="DISC6"/>
      <sheetName val="DISC7"/>
      <sheetName val="DISC8"/>
      <sheetName val="DESPESAS"/>
      <sheetName val="PROTEÇÃO"/>
    </sheetNames>
    <sheetDataSet>
      <sheetData sheetId="0"/>
      <sheetData sheetId="1"/>
      <sheetData sheetId="2"/>
      <sheetData sheetId="3"/>
      <sheetData sheetId="4">
        <row r="10">
          <cell r="D10" t="str">
            <v>ENG.ELETRICA</v>
          </cell>
        </row>
        <row r="11">
          <cell r="D11" t="str">
            <v>ENG.MECANICA</v>
          </cell>
        </row>
        <row r="12">
          <cell r="D12" t="str">
            <v>ENG.CIVIL</v>
          </cell>
        </row>
        <row r="30">
          <cell r="D30" t="str">
            <v>TRANSPORTES</v>
          </cell>
        </row>
        <row r="31">
          <cell r="D31" t="str">
            <v>REFEIÇÕES</v>
          </cell>
        </row>
        <row r="32">
          <cell r="D32" t="str">
            <v>HOSPEDAGEM</v>
          </cell>
        </row>
        <row r="33">
          <cell r="D33" t="str">
            <v>DIÁRIAS COL</v>
          </cell>
        </row>
        <row r="34">
          <cell r="D34" t="str">
            <v>-</v>
          </cell>
        </row>
        <row r="35">
          <cell r="D35" t="str">
            <v>-</v>
          </cell>
        </row>
        <row r="36">
          <cell r="D36" t="str">
            <v>-</v>
          </cell>
        </row>
        <row r="37">
          <cell r="D37" t="str">
            <v>-</v>
          </cell>
        </row>
        <row r="38">
          <cell r="D38" t="str">
            <v>-</v>
          </cell>
        </row>
        <row r="39">
          <cell r="D39" t="str">
            <v>-</v>
          </cell>
        </row>
      </sheetData>
      <sheetData sheetId="5"/>
      <sheetData sheetId="6"/>
      <sheetData sheetId="7"/>
      <sheetData sheetId="8"/>
      <sheetData sheetId="9">
        <row r="13">
          <cell r="AK13">
            <v>2.437133045308518</v>
          </cell>
        </row>
      </sheetData>
      <sheetData sheetId="10">
        <row r="8">
          <cell r="J8">
            <v>693.92647058823513</v>
          </cell>
        </row>
      </sheetData>
      <sheetData sheetId="11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V13">
            <v>18</v>
          </cell>
          <cell r="W13">
            <v>89.367045454545448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V14">
            <v>1</v>
          </cell>
          <cell r="W14">
            <v>89.367045454545448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V15">
            <v>4</v>
          </cell>
          <cell r="W15">
            <v>89.367045454545448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V16">
            <v>1</v>
          </cell>
          <cell r="W16">
            <v>89.367045454545448</v>
          </cell>
          <cell r="X16">
            <v>0</v>
          </cell>
          <cell r="Y16">
            <v>9</v>
          </cell>
          <cell r="Z16">
            <v>68.325000000000003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V17">
            <v>9</v>
          </cell>
          <cell r="W17">
            <v>89.367045454545448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V18">
            <v>1</v>
          </cell>
          <cell r="W18">
            <v>89.367045454545448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V19">
            <v>1</v>
          </cell>
          <cell r="W19">
            <v>89.367045454545448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V20">
            <v>9</v>
          </cell>
          <cell r="W20">
            <v>89.367045454545448</v>
          </cell>
          <cell r="X20">
            <v>0</v>
          </cell>
          <cell r="Y20">
            <v>9</v>
          </cell>
          <cell r="Z20">
            <v>68.325000000000003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V22">
            <v>20</v>
          </cell>
          <cell r="W22">
            <v>89.367045454545448</v>
          </cell>
          <cell r="X22">
            <v>0</v>
          </cell>
          <cell r="Y22">
            <v>180</v>
          </cell>
          <cell r="Z22">
            <v>68.325000000000003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V23">
            <v>20</v>
          </cell>
          <cell r="W23">
            <v>89.367045454545448</v>
          </cell>
          <cell r="X23">
            <v>0</v>
          </cell>
          <cell r="Y23">
            <v>180</v>
          </cell>
          <cell r="Z23">
            <v>68.325000000000003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V24">
            <v>20</v>
          </cell>
          <cell r="W24">
            <v>89.367045454545448</v>
          </cell>
          <cell r="X24">
            <v>0</v>
          </cell>
          <cell r="Y24">
            <v>180</v>
          </cell>
          <cell r="Z24">
            <v>68.325000000000003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V25">
            <v>15</v>
          </cell>
          <cell r="W25">
            <v>89.367045454545448</v>
          </cell>
          <cell r="X25">
            <v>0</v>
          </cell>
          <cell r="Y25">
            <v>135</v>
          </cell>
          <cell r="Z25">
            <v>68.325000000000003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V26">
            <v>5</v>
          </cell>
          <cell r="W26">
            <v>89.367045454545448</v>
          </cell>
          <cell r="X26">
            <v>0</v>
          </cell>
          <cell r="Y26">
            <v>45</v>
          </cell>
          <cell r="Z26">
            <v>68.325000000000003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124</v>
          </cell>
          <cell r="Y113">
            <v>738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</sheetData>
      <sheetData sheetId="12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Y122">
            <v>10</v>
          </cell>
          <cell r="Z122">
            <v>68.325000000000003</v>
          </cell>
          <cell r="AA122">
            <v>0</v>
          </cell>
          <cell r="AB122">
            <v>90</v>
          </cell>
          <cell r="AC122">
            <v>36.989204545454548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Y124">
            <v>9</v>
          </cell>
          <cell r="Z124">
            <v>68.325000000000003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19</v>
          </cell>
          <cell r="AB221">
            <v>90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3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 xml:space="preserve">Eletricista 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Y123">
            <v>10</v>
          </cell>
          <cell r="Z123">
            <v>68.325000000000003</v>
          </cell>
          <cell r="AA123">
            <v>0</v>
          </cell>
          <cell r="AB123">
            <v>90</v>
          </cell>
          <cell r="AC123">
            <v>36.989204545454548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Y125">
            <v>9</v>
          </cell>
          <cell r="Z125">
            <v>68.325000000000003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19</v>
          </cell>
          <cell r="AB221">
            <v>90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4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Y122">
            <v>5</v>
          </cell>
          <cell r="Z122">
            <v>68.325000000000003</v>
          </cell>
          <cell r="AA122">
            <v>0</v>
          </cell>
          <cell r="AB122">
            <v>45</v>
          </cell>
          <cell r="AC122">
            <v>36.989204545454548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5</v>
          </cell>
          <cell r="AB221">
            <v>45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 xml:space="preserve">Eletricista 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 xml:space="preserve">Eletricista 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5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>Analista Pleno A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 xml:space="preserve">Eletricista 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V229">
            <v>18</v>
          </cell>
          <cell r="W229">
            <v>89.367045454545448</v>
          </cell>
          <cell r="X229">
            <v>0</v>
          </cell>
          <cell r="Y229">
            <v>72</v>
          </cell>
          <cell r="Z229">
            <v>68.325000000000003</v>
          </cell>
          <cell r="AA229">
            <v>0</v>
          </cell>
          <cell r="AB229">
            <v>72</v>
          </cell>
          <cell r="AC229">
            <v>68.325000000000003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V230">
            <v>18</v>
          </cell>
          <cell r="W230">
            <v>89.367045454545448</v>
          </cell>
          <cell r="X230">
            <v>0</v>
          </cell>
          <cell r="Y230">
            <v>72</v>
          </cell>
          <cell r="Z230">
            <v>68.325000000000003</v>
          </cell>
          <cell r="AA230">
            <v>0</v>
          </cell>
          <cell r="AB230">
            <v>72</v>
          </cell>
          <cell r="AC230">
            <v>68.325000000000003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Y231">
            <v>45</v>
          </cell>
          <cell r="Z231">
            <v>68.325000000000003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Y232">
            <v>45</v>
          </cell>
          <cell r="Z232">
            <v>68.325000000000003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36</v>
          </cell>
          <cell r="Y329">
            <v>234</v>
          </cell>
          <cell r="AB329">
            <v>144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Senior A</v>
          </cell>
          <cell r="Y336" t="str">
            <v>Analista Pleno A</v>
          </cell>
          <cell r="AB336" t="str">
            <v>Analista Pleno A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 xml:space="preserve">Eletricista 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6</v>
          </cell>
          <cell r="W342">
            <v>89.367045454545448</v>
          </cell>
          <cell r="X342">
            <v>0</v>
          </cell>
          <cell r="Y342">
            <v>36</v>
          </cell>
          <cell r="Z342">
            <v>68.325000000000003</v>
          </cell>
          <cell r="AA342">
            <v>0</v>
          </cell>
          <cell r="AB342">
            <v>24</v>
          </cell>
          <cell r="AC342">
            <v>68.325000000000003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6</v>
          </cell>
          <cell r="Y346">
            <v>36</v>
          </cell>
          <cell r="AB346">
            <v>24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6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7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8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OD - Financeiro"/>
      <sheetName val="DOD -  Engenharia"/>
      <sheetName val="HH"/>
      <sheetName val="DIVISAO"/>
      <sheetName val="CAPA"/>
      <sheetName val="PADRÃO"/>
      <sheetName val="FLUXO FINANCEIRO"/>
      <sheetName val="RESUMO_GRAF"/>
      <sheetName val="RESUMO"/>
      <sheetName val="Lista de IO"/>
      <sheetName val="DISC1"/>
      <sheetName val="MAT1"/>
      <sheetName val="DISC2"/>
      <sheetName val="MAT2"/>
      <sheetName val="DISC3"/>
      <sheetName val="MAT3"/>
      <sheetName val="DISC4"/>
      <sheetName val="MAT4"/>
      <sheetName val="DISC5"/>
      <sheetName val="MAT5"/>
      <sheetName val="DISC6"/>
      <sheetName val="MAT6"/>
      <sheetName val="DISC7"/>
      <sheetName val="MAT7"/>
      <sheetName val="DISC8"/>
      <sheetName val="MAT8"/>
      <sheetName val="DESPESAS"/>
      <sheetName val="PROTEÇÃO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CONSUMO</v>
          </cell>
        </row>
        <row r="47">
          <cell r="F47" t="str">
            <v>USO</v>
          </cell>
        </row>
        <row r="48">
          <cell r="F48" t="str">
            <v>PROTEÇÃO</v>
          </cell>
        </row>
        <row r="49">
          <cell r="F49" t="str">
            <v>ESCRITÓRIO</v>
          </cell>
        </row>
        <row r="50">
          <cell r="F50" t="str">
            <v>EQUIPS.DE.MONTAGEM</v>
          </cell>
        </row>
        <row r="51">
          <cell r="F51" t="str">
            <v>FERRAMENTAS</v>
          </cell>
        </row>
        <row r="52">
          <cell r="F52" t="str">
            <v>MECÂNICA</v>
          </cell>
        </row>
        <row r="53">
          <cell r="F53" t="str">
            <v>-</v>
          </cell>
        </row>
        <row r="54">
          <cell r="F54" t="str">
            <v>-</v>
          </cell>
        </row>
        <row r="55">
          <cell r="F55" t="str">
            <v>-</v>
          </cell>
        </row>
        <row r="59">
          <cell r="F59" t="str">
            <v>TÉC. DE SEGURANÇA</v>
          </cell>
        </row>
        <row r="60">
          <cell r="F60" t="str">
            <v>-</v>
          </cell>
        </row>
        <row r="61">
          <cell r="F61" t="str">
            <v>-</v>
          </cell>
        </row>
        <row r="62">
          <cell r="F62" t="str">
            <v>-</v>
          </cell>
        </row>
        <row r="63">
          <cell r="F63" t="str">
            <v>-</v>
          </cell>
        </row>
        <row r="64">
          <cell r="F64" t="str">
            <v>-</v>
          </cell>
        </row>
        <row r="65">
          <cell r="F65" t="str">
            <v>-</v>
          </cell>
        </row>
        <row r="66">
          <cell r="F66" t="str">
            <v>-</v>
          </cell>
        </row>
        <row r="67">
          <cell r="F67" t="str">
            <v>-</v>
          </cell>
        </row>
        <row r="68">
          <cell r="F68" t="str">
            <v>-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D -  Engenharia"/>
      <sheetName val="DOD - Financeiro"/>
      <sheetName val="DOD - HH"/>
      <sheetName val="HH"/>
      <sheetName val="DIVISAO"/>
      <sheetName val="CAPA"/>
      <sheetName val="PADRÃO"/>
      <sheetName val="FLUXO FINANCEIRO"/>
      <sheetName val="RESUMO_GRAF"/>
      <sheetName val="DISC1"/>
      <sheetName val="RESUMO"/>
      <sheetName val="MAT1"/>
      <sheetName val="DISC2"/>
      <sheetName val="MAT2"/>
      <sheetName val="DISC3"/>
      <sheetName val="MAT3"/>
      <sheetName val="DISC4"/>
      <sheetName val="MAT4"/>
      <sheetName val="DISC5"/>
      <sheetName val="MAT5"/>
      <sheetName val="DISC6"/>
      <sheetName val="MAT6"/>
      <sheetName val="DISC7"/>
      <sheetName val="MAT7"/>
      <sheetName val="DISC8"/>
      <sheetName val="MAT8"/>
      <sheetName val="DESPESAS"/>
      <sheetName val="PROTE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OD -  Engenharia"/>
      <sheetName val="FLUXO FINANCEIRO"/>
      <sheetName val="IMPOSTOS"/>
      <sheetName val="CAPA"/>
      <sheetName val="PADRÃO"/>
      <sheetName val="DOD - HH"/>
      <sheetName val="DOD - Financeiro"/>
      <sheetName val="RESUMO_GRAF"/>
      <sheetName val="RESUMO"/>
      <sheetName val="Cost breakdown"/>
      <sheetName val="MAT1"/>
      <sheetName val="DISC1"/>
      <sheetName val="DISC2"/>
      <sheetName val="DISC3"/>
      <sheetName val="DISC4"/>
      <sheetName val="DISC5"/>
      <sheetName val="DISC6"/>
      <sheetName val="DISC7"/>
      <sheetName val="DISC8"/>
      <sheetName val="DESPESAS"/>
      <sheetName val="PROTEÇÃ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86">
          <cell r="F86">
            <v>6211.5735294117649</v>
          </cell>
        </row>
        <row r="108">
          <cell r="G108">
            <v>59958.701672759489</v>
          </cell>
        </row>
        <row r="109">
          <cell r="G109">
            <v>44969.026254569617</v>
          </cell>
        </row>
        <row r="110">
          <cell r="G110">
            <v>5288.6842251024691</v>
          </cell>
        </row>
        <row r="111">
          <cell r="G111">
            <v>42309.473800819753</v>
          </cell>
        </row>
        <row r="112">
          <cell r="G112">
            <v>37020.789575717281</v>
          </cell>
        </row>
        <row r="113">
          <cell r="G113">
            <v>14989.675418189872</v>
          </cell>
        </row>
        <row r="114">
          <cell r="G114">
            <v>10577.368450204938</v>
          </cell>
        </row>
        <row r="115">
          <cell r="G115">
            <v>29979.350836379745</v>
          </cell>
        </row>
        <row r="116">
          <cell r="G116">
            <v>10577.368450204938</v>
          </cell>
        </row>
      </sheetData>
      <sheetData sheetId="10">
        <row r="14">
          <cell r="J14">
            <v>4083.3638251910929</v>
          </cell>
        </row>
        <row r="57">
          <cell r="J57">
            <v>4083.3638251910929</v>
          </cell>
        </row>
        <row r="101">
          <cell r="J101">
            <v>679.81056829511476</v>
          </cell>
        </row>
        <row r="109">
          <cell r="J109">
            <v>8374.6925888999685</v>
          </cell>
        </row>
        <row r="110">
          <cell r="J110">
            <v>25690.196078431378</v>
          </cell>
        </row>
        <row r="123">
          <cell r="J123">
            <v>91146.016424061163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76C37-9B9D-436B-BFAD-D995944FF12A}">
  <sheetPr>
    <tabColor rgb="FFFF0000"/>
  </sheetPr>
  <dimension ref="A1:J116"/>
  <sheetViews>
    <sheetView tabSelected="1" topLeftCell="A95" workbookViewId="0">
      <selection activeCell="E116" sqref="E116:H116"/>
    </sheetView>
  </sheetViews>
  <sheetFormatPr defaultRowHeight="14.4" x14ac:dyDescent="0.3"/>
  <cols>
    <col min="2" max="2" width="5.77734375" bestFit="1" customWidth="1"/>
    <col min="3" max="3" width="73.21875" bestFit="1" customWidth="1"/>
    <col min="4" max="4" width="13.33203125" bestFit="1" customWidth="1"/>
    <col min="5" max="6" width="12.88671875" bestFit="1" customWidth="1"/>
    <col min="7" max="7" width="14" bestFit="1" customWidth="1"/>
    <col min="8" max="8" width="11.88671875" bestFit="1" customWidth="1"/>
  </cols>
  <sheetData>
    <row r="1" spans="2:8" ht="13.8" customHeight="1" x14ac:dyDescent="0.3"/>
    <row r="2" spans="2:8" ht="19.95" customHeight="1" x14ac:dyDescent="0.3">
      <c r="B2" s="1" t="s">
        <v>0</v>
      </c>
      <c r="C2" s="1" t="s">
        <v>63</v>
      </c>
      <c r="D2" s="1" t="s">
        <v>1</v>
      </c>
      <c r="E2" s="1" t="s">
        <v>61</v>
      </c>
      <c r="F2" s="1" t="s">
        <v>62</v>
      </c>
      <c r="G2" s="2" t="s">
        <v>2</v>
      </c>
      <c r="H2" s="1" t="s">
        <v>3</v>
      </c>
    </row>
    <row r="3" spans="2:8" ht="15" customHeight="1" x14ac:dyDescent="0.3">
      <c r="B3" s="3">
        <v>1</v>
      </c>
      <c r="C3" s="8" t="s">
        <v>4</v>
      </c>
      <c r="D3" s="4">
        <v>3</v>
      </c>
      <c r="E3" s="12">
        <f>F3/D3</f>
        <v>231.30882352941174</v>
      </c>
      <c r="F3" s="5">
        <f>[1]MAT1!J8</f>
        <v>693.92647058823525</v>
      </c>
      <c r="G3" s="5"/>
      <c r="H3" s="5"/>
    </row>
    <row r="4" spans="2:8" ht="15" customHeight="1" x14ac:dyDescent="0.3">
      <c r="B4" s="3">
        <v>2</v>
      </c>
      <c r="C4" s="8" t="s">
        <v>5</v>
      </c>
      <c r="D4" s="4">
        <v>1</v>
      </c>
      <c r="E4" s="12">
        <f t="shared" ref="E4:E37" si="0">F4/D4</f>
        <v>37.075024925224319</v>
      </c>
      <c r="F4" s="5">
        <f>[1]MAT1!J9</f>
        <v>37.075024925224319</v>
      </c>
      <c r="G4" s="5"/>
      <c r="H4" s="5"/>
    </row>
    <row r="5" spans="2:8" ht="15" customHeight="1" x14ac:dyDescent="0.3">
      <c r="B5" s="3">
        <v>3</v>
      </c>
      <c r="C5" s="8" t="s">
        <v>6</v>
      </c>
      <c r="D5" s="4">
        <v>1</v>
      </c>
      <c r="E5" s="12">
        <f t="shared" si="0"/>
        <v>409.27376204719172</v>
      </c>
      <c r="F5" s="5">
        <f>[1]MAT1!J10</f>
        <v>409.27376204719172</v>
      </c>
      <c r="G5" s="5"/>
      <c r="H5" s="5"/>
    </row>
    <row r="6" spans="2:8" ht="15" customHeight="1" x14ac:dyDescent="0.3">
      <c r="B6" s="3">
        <v>4</v>
      </c>
      <c r="C6" s="8" t="s">
        <v>7</v>
      </c>
      <c r="D6" s="4">
        <v>1</v>
      </c>
      <c r="E6" s="12">
        <f t="shared" si="0"/>
        <v>37.075024925224319</v>
      </c>
      <c r="F6" s="5">
        <f>[1]MAT1!J11</f>
        <v>37.075024925224319</v>
      </c>
      <c r="G6" s="5"/>
      <c r="H6" s="5"/>
    </row>
    <row r="7" spans="2:8" ht="15" customHeight="1" x14ac:dyDescent="0.3">
      <c r="B7" s="3">
        <v>5</v>
      </c>
      <c r="C7" s="8" t="s">
        <v>8</v>
      </c>
      <c r="D7" s="4">
        <v>3</v>
      </c>
      <c r="E7" s="12">
        <f t="shared" si="0"/>
        <v>37.075024925224326</v>
      </c>
      <c r="F7" s="5">
        <f>[1]MAT1!J12</f>
        <v>111.22507477567298</v>
      </c>
      <c r="G7" s="5"/>
      <c r="H7" s="5"/>
    </row>
    <row r="8" spans="2:8" ht="15" customHeight="1" x14ac:dyDescent="0.3">
      <c r="B8" s="3">
        <v>6</v>
      </c>
      <c r="C8" s="8" t="s">
        <v>9</v>
      </c>
      <c r="D8" s="4">
        <v>36</v>
      </c>
      <c r="E8" s="12">
        <f t="shared" si="0"/>
        <v>57.286764705882348</v>
      </c>
      <c r="F8" s="5">
        <f>[1]MAT1!J13</f>
        <v>2062.3235294117644</v>
      </c>
      <c r="G8" s="5"/>
      <c r="H8" s="5"/>
    </row>
    <row r="9" spans="2:8" ht="15" customHeight="1" x14ac:dyDescent="0.3">
      <c r="B9" s="3">
        <v>7</v>
      </c>
      <c r="C9" s="8" t="s">
        <v>10</v>
      </c>
      <c r="D9" s="4">
        <v>1</v>
      </c>
      <c r="E9" s="12">
        <f t="shared" si="0"/>
        <v>4083.3638251910929</v>
      </c>
      <c r="F9" s="24">
        <f>[5]MAT1!J14</f>
        <v>4083.3638251910929</v>
      </c>
      <c r="G9" s="5"/>
      <c r="H9" s="5"/>
    </row>
    <row r="10" spans="2:8" ht="15" customHeight="1" x14ac:dyDescent="0.3">
      <c r="B10" s="3">
        <v>8</v>
      </c>
      <c r="C10" s="8" t="s">
        <v>11</v>
      </c>
      <c r="D10" s="4">
        <v>2</v>
      </c>
      <c r="E10" s="12">
        <f t="shared" si="0"/>
        <v>1206.3199152542372</v>
      </c>
      <c r="F10" s="5">
        <f>[1]MAT1!J15</f>
        <v>2412.6398305084745</v>
      </c>
      <c r="G10" s="5"/>
      <c r="H10" s="5"/>
    </row>
    <row r="11" spans="2:8" ht="15" customHeight="1" x14ac:dyDescent="0.3">
      <c r="B11" s="3">
        <v>9</v>
      </c>
      <c r="C11" s="8" t="s">
        <v>12</v>
      </c>
      <c r="D11" s="4">
        <v>1</v>
      </c>
      <c r="E11" s="12">
        <f t="shared" si="0"/>
        <v>333.98138916583582</v>
      </c>
      <c r="F11" s="5">
        <f>[1]MAT1!J16</f>
        <v>333.98138916583582</v>
      </c>
      <c r="G11" s="5"/>
      <c r="H11" s="5"/>
    </row>
    <row r="12" spans="2:8" ht="15" customHeight="1" x14ac:dyDescent="0.3">
      <c r="B12" s="3">
        <v>10</v>
      </c>
      <c r="C12" s="8" t="s">
        <v>13</v>
      </c>
      <c r="D12" s="4">
        <v>1</v>
      </c>
      <c r="E12" s="12">
        <f t="shared" si="0"/>
        <v>194.40013293452975</v>
      </c>
      <c r="F12" s="5">
        <f>[1]MAT1!J17</f>
        <v>194.40013293452975</v>
      </c>
      <c r="G12" s="5"/>
      <c r="H12" s="5"/>
    </row>
    <row r="13" spans="2:8" ht="15" customHeight="1" x14ac:dyDescent="0.3">
      <c r="B13" s="3">
        <v>11</v>
      </c>
      <c r="C13" s="8" t="s">
        <v>14</v>
      </c>
      <c r="D13" s="4">
        <v>1</v>
      </c>
      <c r="E13" s="12">
        <f t="shared" si="0"/>
        <v>66.467264872050521</v>
      </c>
      <c r="F13" s="5">
        <f>[1]MAT1!J18</f>
        <v>66.467264872050521</v>
      </c>
      <c r="G13" s="5"/>
      <c r="H13" s="5"/>
    </row>
    <row r="14" spans="2:8" ht="15" customHeight="1" x14ac:dyDescent="0.3">
      <c r="B14" s="3">
        <v>12</v>
      </c>
      <c r="C14" s="8" t="s">
        <v>15</v>
      </c>
      <c r="D14" s="4">
        <v>1</v>
      </c>
      <c r="E14" s="12">
        <f t="shared" si="0"/>
        <v>9052.1136174808908</v>
      </c>
      <c r="F14" s="5">
        <f>[1]MAT1!J19</f>
        <v>9052.1136174808908</v>
      </c>
      <c r="G14" s="5"/>
      <c r="H14" s="5"/>
    </row>
    <row r="15" spans="2:8" ht="15" customHeight="1" x14ac:dyDescent="0.3">
      <c r="B15" s="3">
        <v>13</v>
      </c>
      <c r="C15" s="8" t="s">
        <v>16</v>
      </c>
      <c r="D15" s="4">
        <v>1</v>
      </c>
      <c r="E15" s="12">
        <f t="shared" si="0"/>
        <v>4976.7011050182773</v>
      </c>
      <c r="F15" s="5">
        <f>[1]MAT1!J20</f>
        <v>4976.7011050182773</v>
      </c>
      <c r="G15" s="5"/>
      <c r="H15" s="5"/>
    </row>
    <row r="16" spans="2:8" ht="15" customHeight="1" x14ac:dyDescent="0.3">
      <c r="B16" s="3">
        <v>14</v>
      </c>
      <c r="C16" s="8" t="s">
        <v>17</v>
      </c>
      <c r="D16" s="4">
        <v>2</v>
      </c>
      <c r="E16" s="12">
        <f t="shared" si="0"/>
        <v>1366.5862828182119</v>
      </c>
      <c r="F16" s="5">
        <f>[1]MAT1!J21</f>
        <v>2733.1725656364238</v>
      </c>
      <c r="G16" s="5"/>
      <c r="H16" s="5"/>
    </row>
    <row r="17" spans="2:8" ht="15" customHeight="1" x14ac:dyDescent="0.3">
      <c r="B17" s="3">
        <v>15</v>
      </c>
      <c r="C17" s="8" t="s">
        <v>18</v>
      </c>
      <c r="D17" s="4">
        <v>2</v>
      </c>
      <c r="E17" s="12">
        <f t="shared" si="0"/>
        <v>1590.6819956796278</v>
      </c>
      <c r="F17" s="5">
        <f>[1]MAT1!J22</f>
        <v>3181.3639913592556</v>
      </c>
      <c r="G17" s="5"/>
      <c r="H17" s="5"/>
    </row>
    <row r="18" spans="2:8" ht="15" customHeight="1" x14ac:dyDescent="0.3">
      <c r="B18" s="3">
        <v>16</v>
      </c>
      <c r="C18" s="8" t="s">
        <v>19</v>
      </c>
      <c r="D18" s="4">
        <v>1</v>
      </c>
      <c r="E18" s="12">
        <f t="shared" si="0"/>
        <v>3501.714356929212</v>
      </c>
      <c r="F18" s="5">
        <f>[1]MAT1!J23</f>
        <v>3501.714356929212</v>
      </c>
      <c r="G18" s="5"/>
      <c r="H18" s="5"/>
    </row>
    <row r="19" spans="2:8" ht="15" customHeight="1" x14ac:dyDescent="0.3">
      <c r="B19" s="3">
        <v>17</v>
      </c>
      <c r="C19" s="8" t="s">
        <v>20</v>
      </c>
      <c r="D19" s="4">
        <v>3</v>
      </c>
      <c r="E19" s="12">
        <f t="shared" si="0"/>
        <v>248.46028580923894</v>
      </c>
      <c r="F19" s="5">
        <f>[1]MAT1!J24</f>
        <v>745.38085742771682</v>
      </c>
      <c r="G19" s="5"/>
      <c r="H19" s="5"/>
    </row>
    <row r="20" spans="2:8" ht="15" customHeight="1" x14ac:dyDescent="0.3">
      <c r="B20" s="3">
        <v>18</v>
      </c>
      <c r="C20" s="8" t="s">
        <v>20</v>
      </c>
      <c r="D20" s="4">
        <v>2</v>
      </c>
      <c r="E20" s="12">
        <f t="shared" si="0"/>
        <v>439.69300432037215</v>
      </c>
      <c r="F20" s="5">
        <f>[1]MAT1!J25</f>
        <v>879.38600864074431</v>
      </c>
      <c r="G20" s="5"/>
      <c r="H20" s="5"/>
    </row>
    <row r="21" spans="2:8" ht="15" customHeight="1" x14ac:dyDescent="0.3">
      <c r="B21" s="3">
        <v>19</v>
      </c>
      <c r="C21" s="8" t="s">
        <v>21</v>
      </c>
      <c r="D21" s="4">
        <v>1</v>
      </c>
      <c r="E21" s="12">
        <f t="shared" si="0"/>
        <v>72.564847125290783</v>
      </c>
      <c r="F21" s="5">
        <f>[1]MAT1!J26</f>
        <v>72.564847125290783</v>
      </c>
      <c r="G21" s="5"/>
      <c r="H21" s="5"/>
    </row>
    <row r="22" spans="2:8" ht="15" customHeight="1" x14ac:dyDescent="0.3">
      <c r="B22" s="3">
        <v>20</v>
      </c>
      <c r="C22" s="8" t="s">
        <v>22</v>
      </c>
      <c r="D22" s="4">
        <v>74</v>
      </c>
      <c r="E22" s="12">
        <f t="shared" si="0"/>
        <v>49.604519774011294</v>
      </c>
      <c r="F22" s="5">
        <f>[1]MAT1!J27</f>
        <v>3670.7344632768359</v>
      </c>
      <c r="G22" s="5"/>
      <c r="H22" s="5"/>
    </row>
    <row r="23" spans="2:8" ht="15" customHeight="1" x14ac:dyDescent="0.3">
      <c r="B23" s="3">
        <v>21</v>
      </c>
      <c r="C23" s="8" t="s">
        <v>23</v>
      </c>
      <c r="D23" s="4">
        <v>1</v>
      </c>
      <c r="E23" s="12">
        <f t="shared" si="0"/>
        <v>17.197449318710532</v>
      </c>
      <c r="F23" s="5">
        <f>[1]MAT1!J28</f>
        <v>17.197449318710532</v>
      </c>
      <c r="G23" s="5"/>
      <c r="H23" s="5"/>
    </row>
    <row r="24" spans="2:8" ht="15" customHeight="1" x14ac:dyDescent="0.3">
      <c r="B24" s="3">
        <v>22</v>
      </c>
      <c r="C24" s="8" t="s">
        <v>24</v>
      </c>
      <c r="D24" s="4">
        <v>83</v>
      </c>
      <c r="E24" s="12">
        <f t="shared" si="0"/>
        <v>5.7811149883682278</v>
      </c>
      <c r="F24" s="5">
        <f>[1]MAT1!J29</f>
        <v>479.83254403456294</v>
      </c>
      <c r="G24" s="5"/>
      <c r="H24" s="5"/>
    </row>
    <row r="25" spans="2:8" ht="15" customHeight="1" x14ac:dyDescent="0.3">
      <c r="B25" s="3">
        <v>23</v>
      </c>
      <c r="C25" s="8" t="s">
        <v>25</v>
      </c>
      <c r="D25" s="4">
        <v>12</v>
      </c>
      <c r="E25" s="12">
        <f t="shared" si="0"/>
        <v>5.3981389165835809</v>
      </c>
      <c r="F25" s="5">
        <f>[1]MAT1!J30</f>
        <v>64.777666999002975</v>
      </c>
      <c r="G25" s="5"/>
      <c r="H25" s="5"/>
    </row>
    <row r="26" spans="2:8" ht="15" customHeight="1" x14ac:dyDescent="0.3">
      <c r="B26" s="3">
        <v>24</v>
      </c>
      <c r="C26" s="8" t="s">
        <v>26</v>
      </c>
      <c r="D26" s="4">
        <v>1</v>
      </c>
      <c r="E26" s="12">
        <f t="shared" si="0"/>
        <v>166.00199401794617</v>
      </c>
      <c r="F26" s="5">
        <f>[1]MAT1!J31</f>
        <v>166.00199401794617</v>
      </c>
      <c r="G26" s="5"/>
      <c r="H26" s="5"/>
    </row>
    <row r="27" spans="2:8" ht="15" customHeight="1" x14ac:dyDescent="0.3">
      <c r="B27" s="3">
        <v>25</v>
      </c>
      <c r="C27" s="8" t="s">
        <v>27</v>
      </c>
      <c r="D27" s="4">
        <v>1</v>
      </c>
      <c r="E27" s="12">
        <f t="shared" si="0"/>
        <v>56.651960784313729</v>
      </c>
      <c r="F27" s="5">
        <f>[1]MAT1!J32</f>
        <v>56.651960784313729</v>
      </c>
      <c r="G27" s="5"/>
      <c r="H27" s="5"/>
    </row>
    <row r="28" spans="2:8" ht="15" customHeight="1" x14ac:dyDescent="0.3">
      <c r="B28" s="3">
        <v>26</v>
      </c>
      <c r="C28" s="8" t="s">
        <v>28</v>
      </c>
      <c r="D28" s="4">
        <v>1</v>
      </c>
      <c r="E28" s="12">
        <f t="shared" si="0"/>
        <v>66.947864739115971</v>
      </c>
      <c r="F28" s="5">
        <f>[1]MAT1!J33</f>
        <v>66.947864739115971</v>
      </c>
      <c r="G28" s="5"/>
      <c r="H28" s="5"/>
    </row>
    <row r="29" spans="2:8" ht="15" customHeight="1" x14ac:dyDescent="0.3">
      <c r="B29" s="3">
        <v>27</v>
      </c>
      <c r="C29" s="8" t="s">
        <v>29</v>
      </c>
      <c r="D29" s="4">
        <v>1</v>
      </c>
      <c r="E29" s="12">
        <f t="shared" si="0"/>
        <v>72.765453639082736</v>
      </c>
      <c r="F29" s="5">
        <f>[1]MAT1!J34</f>
        <v>72.765453639082736</v>
      </c>
      <c r="G29" s="5"/>
      <c r="H29" s="5"/>
    </row>
    <row r="30" spans="2:8" ht="15" customHeight="1" x14ac:dyDescent="0.3">
      <c r="B30" s="3">
        <v>28</v>
      </c>
      <c r="C30" s="8" t="s">
        <v>30</v>
      </c>
      <c r="D30" s="4">
        <v>1</v>
      </c>
      <c r="E30" s="12">
        <f t="shared" si="0"/>
        <v>172.03165503489529</v>
      </c>
      <c r="F30" s="5">
        <f>[1]MAT1!J35</f>
        <v>172.03165503489529</v>
      </c>
      <c r="G30" s="5"/>
      <c r="H30" s="5"/>
    </row>
    <row r="31" spans="2:8" ht="15" customHeight="1" x14ac:dyDescent="0.3">
      <c r="B31" s="3">
        <v>29</v>
      </c>
      <c r="C31" s="8" t="s">
        <v>31</v>
      </c>
      <c r="D31" s="4">
        <v>1</v>
      </c>
      <c r="E31" s="12">
        <f t="shared" si="0"/>
        <v>44.881148222000661</v>
      </c>
      <c r="F31" s="5">
        <f>[1]MAT1!J36</f>
        <v>44.881148222000661</v>
      </c>
      <c r="G31" s="5"/>
      <c r="H31" s="5"/>
    </row>
    <row r="32" spans="2:8" ht="15" customHeight="1" x14ac:dyDescent="0.3">
      <c r="B32" s="3">
        <v>30</v>
      </c>
      <c r="C32" s="8" t="s">
        <v>32</v>
      </c>
      <c r="D32" s="4">
        <v>1</v>
      </c>
      <c r="E32" s="12">
        <f t="shared" si="0"/>
        <v>135.865320704553</v>
      </c>
      <c r="F32" s="5">
        <f>[1]MAT1!J37</f>
        <v>135.865320704553</v>
      </c>
      <c r="G32" s="5"/>
      <c r="H32" s="5"/>
    </row>
    <row r="33" spans="2:10" ht="15" customHeight="1" x14ac:dyDescent="0.3">
      <c r="B33" s="3">
        <v>31</v>
      </c>
      <c r="C33" s="8" t="s">
        <v>33</v>
      </c>
      <c r="D33" s="4">
        <f>3*10</f>
        <v>30</v>
      </c>
      <c r="E33" s="12">
        <f t="shared" si="0"/>
        <v>154.41176470588235</v>
      </c>
      <c r="F33" s="5">
        <f>[1]MAT1!J38</f>
        <v>4632.3529411764703</v>
      </c>
      <c r="G33" s="5"/>
      <c r="H33" s="5"/>
    </row>
    <row r="34" spans="2:10" ht="15" customHeight="1" x14ac:dyDescent="0.3">
      <c r="B34" s="3">
        <v>32</v>
      </c>
      <c r="C34" s="8" t="s">
        <v>34</v>
      </c>
      <c r="D34" s="4">
        <v>10</v>
      </c>
      <c r="E34" s="12">
        <f t="shared" si="0"/>
        <v>154.41176470588238</v>
      </c>
      <c r="F34" s="5">
        <f>[1]MAT1!J39</f>
        <v>1544.1176470588236</v>
      </c>
      <c r="G34" s="5"/>
      <c r="H34" s="5"/>
    </row>
    <row r="35" spans="2:10" ht="15" customHeight="1" x14ac:dyDescent="0.3">
      <c r="B35" s="3">
        <v>33</v>
      </c>
      <c r="C35" s="8" t="s">
        <v>35</v>
      </c>
      <c r="D35" s="4">
        <v>100</v>
      </c>
      <c r="E35" s="12">
        <f t="shared" si="0"/>
        <v>2.3595879029577933</v>
      </c>
      <c r="F35" s="5">
        <f>[1]MAT1!J40</f>
        <v>235.95879029577932</v>
      </c>
      <c r="G35" s="5"/>
      <c r="H35" s="5"/>
    </row>
    <row r="36" spans="2:10" ht="15" customHeight="1" x14ac:dyDescent="0.3">
      <c r="B36" s="3">
        <v>34</v>
      </c>
      <c r="C36" s="8" t="s">
        <v>36</v>
      </c>
      <c r="D36" s="4">
        <v>200</v>
      </c>
      <c r="E36" s="12">
        <f t="shared" si="0"/>
        <v>1.6616816218012631</v>
      </c>
      <c r="F36" s="5">
        <f>[1]MAT1!J41</f>
        <v>332.3363243602526</v>
      </c>
      <c r="G36" s="5"/>
      <c r="H36" s="5"/>
    </row>
    <row r="37" spans="2:10" ht="15" customHeight="1" x14ac:dyDescent="0.3">
      <c r="B37" s="3">
        <v>35</v>
      </c>
      <c r="C37" s="8" t="s">
        <v>37</v>
      </c>
      <c r="D37" s="4">
        <v>1</v>
      </c>
      <c r="E37" s="12">
        <f t="shared" si="0"/>
        <v>7238.4499418411433</v>
      </c>
      <c r="F37" s="5">
        <f>[1]MAT1!J42+[1]MAT1!J43</f>
        <v>7238.4499418411433</v>
      </c>
      <c r="G37" s="5"/>
      <c r="H37" s="5"/>
    </row>
    <row r="38" spans="2:10" ht="15" customHeight="1" x14ac:dyDescent="0.3">
      <c r="B38" s="3">
        <v>36</v>
      </c>
      <c r="C38" s="8" t="s">
        <v>64</v>
      </c>
      <c r="D38" s="4">
        <v>1</v>
      </c>
      <c r="E38" s="12"/>
      <c r="F38" s="5"/>
      <c r="G38" s="5">
        <f>[1]DISC2!V223*[1]RESUMO!AK17</f>
        <v>11277.110335659687</v>
      </c>
      <c r="H38" s="5">
        <f>[1]DISC2!AB378*[1]RESUMO!AK38</f>
        <v>3046.4163066356487</v>
      </c>
    </row>
    <row r="39" spans="2:10" ht="19.95" customHeight="1" x14ac:dyDescent="0.3">
      <c r="B39" s="15" t="s">
        <v>38</v>
      </c>
      <c r="C39" s="16"/>
      <c r="D39" s="17"/>
      <c r="E39" s="18">
        <f>SUM(F3:F37)+G38+H38</f>
        <v>68838.578486761922</v>
      </c>
      <c r="F39" s="19"/>
      <c r="G39" s="19"/>
      <c r="H39" s="20"/>
      <c r="J39" s="6"/>
    </row>
    <row r="40" spans="2:10" x14ac:dyDescent="0.3">
      <c r="C40" s="7"/>
      <c r="D40" s="7"/>
      <c r="E40" s="7"/>
      <c r="F40" s="13"/>
      <c r="G40" s="7"/>
      <c r="H40" s="7"/>
      <c r="I40" s="6"/>
    </row>
    <row r="41" spans="2:10" x14ac:dyDescent="0.3">
      <c r="C41" s="7"/>
      <c r="D41" s="7"/>
      <c r="E41" s="7"/>
      <c r="F41" s="7"/>
      <c r="G41" s="7"/>
      <c r="H41" s="7"/>
      <c r="I41" s="6"/>
    </row>
    <row r="42" spans="2:10" ht="19.95" customHeight="1" x14ac:dyDescent="0.3">
      <c r="B42" s="1" t="s">
        <v>0</v>
      </c>
      <c r="C42" s="1" t="s">
        <v>65</v>
      </c>
      <c r="D42" s="1" t="s">
        <v>1</v>
      </c>
      <c r="E42" s="1" t="s">
        <v>61</v>
      </c>
      <c r="F42" s="1" t="s">
        <v>62</v>
      </c>
      <c r="G42" s="2" t="s">
        <v>2</v>
      </c>
      <c r="H42" s="1" t="s">
        <v>3</v>
      </c>
    </row>
    <row r="43" spans="2:10" ht="15" customHeight="1" x14ac:dyDescent="0.3">
      <c r="B43" s="3">
        <v>1</v>
      </c>
      <c r="C43" s="8" t="s">
        <v>4</v>
      </c>
      <c r="D43" s="4">
        <v>2</v>
      </c>
      <c r="E43" s="12">
        <f>F43/D43</f>
        <v>231.30882352941177</v>
      </c>
      <c r="F43" s="5">
        <f>[1]MAT1!J51</f>
        <v>462.61764705882354</v>
      </c>
      <c r="G43" s="5"/>
      <c r="H43" s="5"/>
    </row>
    <row r="44" spans="2:10" ht="15" customHeight="1" x14ac:dyDescent="0.3">
      <c r="B44" s="3">
        <v>2</v>
      </c>
      <c r="C44" s="8" t="s">
        <v>5</v>
      </c>
      <c r="D44" s="4">
        <v>1</v>
      </c>
      <c r="E44" s="12">
        <f t="shared" ref="E44:E76" si="1">F44/D44</f>
        <v>37.075024925224319</v>
      </c>
      <c r="F44" s="5">
        <f>[1]MAT1!J52</f>
        <v>37.075024925224319</v>
      </c>
      <c r="G44" s="5"/>
      <c r="H44" s="5"/>
    </row>
    <row r="45" spans="2:10" ht="15" customHeight="1" x14ac:dyDescent="0.3">
      <c r="B45" s="3">
        <v>3</v>
      </c>
      <c r="C45" s="8" t="s">
        <v>6</v>
      </c>
      <c r="D45" s="4">
        <v>1</v>
      </c>
      <c r="E45" s="12">
        <f t="shared" si="1"/>
        <v>409.27376204719172</v>
      </c>
      <c r="F45" s="5">
        <f>[1]MAT1!J53</f>
        <v>409.27376204719172</v>
      </c>
      <c r="G45" s="5"/>
      <c r="H45" s="5"/>
    </row>
    <row r="46" spans="2:10" ht="15" customHeight="1" x14ac:dyDescent="0.3">
      <c r="B46" s="3">
        <v>4</v>
      </c>
      <c r="C46" s="8" t="s">
        <v>7</v>
      </c>
      <c r="D46" s="4">
        <v>1</v>
      </c>
      <c r="E46" s="12">
        <f t="shared" si="1"/>
        <v>37.075024925224319</v>
      </c>
      <c r="F46" s="5">
        <f>[1]MAT1!J54</f>
        <v>37.075024925224319</v>
      </c>
      <c r="G46" s="5"/>
      <c r="H46" s="5"/>
    </row>
    <row r="47" spans="2:10" ht="15" customHeight="1" x14ac:dyDescent="0.3">
      <c r="B47" s="3">
        <v>5</v>
      </c>
      <c r="C47" s="8" t="s">
        <v>8</v>
      </c>
      <c r="D47" s="4">
        <v>2</v>
      </c>
      <c r="E47" s="12">
        <f t="shared" si="1"/>
        <v>37.075024925224319</v>
      </c>
      <c r="F47" s="5">
        <f>[1]MAT1!J55</f>
        <v>74.150049850448639</v>
      </c>
      <c r="G47" s="5"/>
      <c r="H47" s="5"/>
    </row>
    <row r="48" spans="2:10" ht="15" customHeight="1" x14ac:dyDescent="0.3">
      <c r="B48" s="3">
        <v>6</v>
      </c>
      <c r="C48" s="8" t="s">
        <v>9</v>
      </c>
      <c r="D48" s="4">
        <v>161</v>
      </c>
      <c r="E48" s="12">
        <f t="shared" si="1"/>
        <v>57.286764705882355</v>
      </c>
      <c r="F48" s="5">
        <f>[1]MAT1!J56</f>
        <v>9223.1691176470595</v>
      </c>
      <c r="G48" s="5"/>
      <c r="H48" s="5"/>
    </row>
    <row r="49" spans="2:8" ht="15" customHeight="1" x14ac:dyDescent="0.3">
      <c r="B49" s="3">
        <v>7</v>
      </c>
      <c r="C49" s="8" t="s">
        <v>10</v>
      </c>
      <c r="D49" s="4">
        <v>1</v>
      </c>
      <c r="E49" s="12">
        <f t="shared" si="1"/>
        <v>4083.3638251910929</v>
      </c>
      <c r="F49" s="24">
        <f>[5]MAT1!J57</f>
        <v>4083.3638251910929</v>
      </c>
      <c r="G49" s="5"/>
      <c r="H49" s="5"/>
    </row>
    <row r="50" spans="2:8" ht="15" customHeight="1" x14ac:dyDescent="0.3">
      <c r="B50" s="3">
        <v>8</v>
      </c>
      <c r="C50" s="8" t="s">
        <v>11</v>
      </c>
      <c r="D50" s="4">
        <v>1</v>
      </c>
      <c r="E50" s="12">
        <f t="shared" si="1"/>
        <v>1206.3199152542372</v>
      </c>
      <c r="F50" s="5">
        <f>[1]MAT1!J58</f>
        <v>1206.3199152542372</v>
      </c>
      <c r="G50" s="5"/>
      <c r="H50" s="5"/>
    </row>
    <row r="51" spans="2:8" ht="15" customHeight="1" x14ac:dyDescent="0.3">
      <c r="B51" s="3">
        <v>9</v>
      </c>
      <c r="C51" s="8" t="s">
        <v>12</v>
      </c>
      <c r="D51" s="4">
        <v>1</v>
      </c>
      <c r="E51" s="12">
        <f t="shared" si="1"/>
        <v>333.98138916583582</v>
      </c>
      <c r="F51" s="5">
        <f>[1]MAT1!J59</f>
        <v>333.98138916583582</v>
      </c>
      <c r="G51" s="5"/>
      <c r="H51" s="5"/>
    </row>
    <row r="52" spans="2:8" ht="15" customHeight="1" x14ac:dyDescent="0.3">
      <c r="B52" s="3">
        <v>10</v>
      </c>
      <c r="C52" s="8" t="s">
        <v>13</v>
      </c>
      <c r="D52" s="4">
        <v>1</v>
      </c>
      <c r="E52" s="12">
        <f t="shared" si="1"/>
        <v>194.40013293452975</v>
      </c>
      <c r="F52" s="5">
        <f>[1]MAT1!J60</f>
        <v>194.40013293452975</v>
      </c>
      <c r="G52" s="5"/>
      <c r="H52" s="5"/>
    </row>
    <row r="53" spans="2:8" ht="15" customHeight="1" x14ac:dyDescent="0.3">
      <c r="B53" s="3">
        <v>11</v>
      </c>
      <c r="C53" s="8" t="s">
        <v>14</v>
      </c>
      <c r="D53" s="4">
        <v>1</v>
      </c>
      <c r="E53" s="12">
        <f t="shared" si="1"/>
        <v>66.467264872050521</v>
      </c>
      <c r="F53" s="5">
        <f>[1]MAT1!J61</f>
        <v>66.467264872050521</v>
      </c>
      <c r="G53" s="5"/>
      <c r="H53" s="5"/>
    </row>
    <row r="54" spans="2:8" ht="15" customHeight="1" x14ac:dyDescent="0.3">
      <c r="B54" s="3">
        <v>12</v>
      </c>
      <c r="C54" s="8" t="s">
        <v>39</v>
      </c>
      <c r="D54" s="4">
        <v>1</v>
      </c>
      <c r="E54" s="12">
        <f t="shared" si="1"/>
        <v>20630.993934862076</v>
      </c>
      <c r="F54" s="5">
        <f>[1]MAT1!J62</f>
        <v>20630.993934862076</v>
      </c>
      <c r="G54" s="5"/>
      <c r="H54" s="5"/>
    </row>
    <row r="55" spans="2:8" ht="15" customHeight="1" x14ac:dyDescent="0.3">
      <c r="B55" s="3">
        <v>13</v>
      </c>
      <c r="C55" s="8" t="s">
        <v>40</v>
      </c>
      <c r="D55" s="4">
        <v>1</v>
      </c>
      <c r="E55" s="12">
        <f t="shared" si="1"/>
        <v>14952.589481555333</v>
      </c>
      <c r="F55" s="5">
        <f>[1]MAT1!J63</f>
        <v>14952.589481555333</v>
      </c>
      <c r="G55" s="5"/>
      <c r="H55" s="5"/>
    </row>
    <row r="56" spans="2:8" ht="15" customHeight="1" x14ac:dyDescent="0.3">
      <c r="B56" s="3">
        <v>14</v>
      </c>
      <c r="C56" s="8" t="s">
        <v>41</v>
      </c>
      <c r="D56" s="4">
        <v>1</v>
      </c>
      <c r="E56" s="12">
        <f t="shared" si="1"/>
        <v>3361.9645646394151</v>
      </c>
      <c r="F56" s="5">
        <f>[1]MAT1!J64</f>
        <v>3361.9645646394151</v>
      </c>
      <c r="G56" s="5"/>
      <c r="H56" s="5"/>
    </row>
    <row r="57" spans="2:8" ht="15" customHeight="1" x14ac:dyDescent="0.3">
      <c r="B57" s="3">
        <v>15</v>
      </c>
      <c r="C57" s="8" t="s">
        <v>42</v>
      </c>
      <c r="D57" s="4">
        <v>10</v>
      </c>
      <c r="E57" s="12">
        <f t="shared" si="1"/>
        <v>5607.2256148221986</v>
      </c>
      <c r="F57" s="5">
        <f>[1]MAT1!J65</f>
        <v>56072.25614822199</v>
      </c>
      <c r="G57" s="5"/>
      <c r="H57" s="5"/>
    </row>
    <row r="58" spans="2:8" ht="15" customHeight="1" x14ac:dyDescent="0.3">
      <c r="B58" s="3">
        <v>16</v>
      </c>
      <c r="C58" s="8" t="s">
        <v>43</v>
      </c>
      <c r="D58" s="4">
        <v>2</v>
      </c>
      <c r="E58" s="12">
        <f t="shared" si="1"/>
        <v>6258.3578846792952</v>
      </c>
      <c r="F58" s="5">
        <f>[1]MAT1!J66</f>
        <v>12516.71576935859</v>
      </c>
      <c r="G58" s="5"/>
      <c r="H58" s="5"/>
    </row>
    <row r="59" spans="2:8" ht="15" customHeight="1" x14ac:dyDescent="0.3">
      <c r="B59" s="3">
        <v>17</v>
      </c>
      <c r="C59" s="8" t="s">
        <v>44</v>
      </c>
      <c r="D59" s="4">
        <v>1</v>
      </c>
      <c r="E59" s="12">
        <f t="shared" si="1"/>
        <v>5312.735252575606</v>
      </c>
      <c r="F59" s="5">
        <f>[1]MAT1!J67</f>
        <v>5312.735252575606</v>
      </c>
      <c r="G59" s="5"/>
      <c r="H59" s="5"/>
    </row>
    <row r="60" spans="2:8" ht="15" customHeight="1" x14ac:dyDescent="0.3">
      <c r="B60" s="3">
        <v>18</v>
      </c>
      <c r="C60" s="8" t="s">
        <v>45</v>
      </c>
      <c r="D60" s="4">
        <v>1</v>
      </c>
      <c r="E60" s="12">
        <f t="shared" si="1"/>
        <v>72.564847125290783</v>
      </c>
      <c r="F60" s="5">
        <f>[1]MAT1!J68</f>
        <v>72.564847125290783</v>
      </c>
      <c r="G60" s="5"/>
      <c r="H60" s="5"/>
    </row>
    <row r="61" spans="2:8" ht="15" customHeight="1" x14ac:dyDescent="0.3">
      <c r="B61" s="3">
        <v>19</v>
      </c>
      <c r="C61" s="8" t="s">
        <v>22</v>
      </c>
      <c r="D61" s="4">
        <v>193</v>
      </c>
      <c r="E61" s="12">
        <f t="shared" si="1"/>
        <v>49.604519774011287</v>
      </c>
      <c r="F61" s="5">
        <f>[1]MAT1!J69</f>
        <v>9573.672316384178</v>
      </c>
      <c r="G61" s="5"/>
      <c r="H61" s="5"/>
    </row>
    <row r="62" spans="2:8" ht="15" customHeight="1" x14ac:dyDescent="0.3">
      <c r="B62" s="3">
        <v>20</v>
      </c>
      <c r="C62" s="8" t="s">
        <v>23</v>
      </c>
      <c r="D62" s="4">
        <v>1</v>
      </c>
      <c r="E62" s="12">
        <f t="shared" si="1"/>
        <v>17.197449318710532</v>
      </c>
      <c r="F62" s="5">
        <f>[1]MAT1!J70</f>
        <v>17.197449318710532</v>
      </c>
      <c r="G62" s="5"/>
      <c r="H62" s="5"/>
    </row>
    <row r="63" spans="2:8" ht="15" customHeight="1" x14ac:dyDescent="0.3">
      <c r="B63" s="3">
        <v>21</v>
      </c>
      <c r="C63" s="8" t="s">
        <v>24</v>
      </c>
      <c r="D63" s="4">
        <v>195</v>
      </c>
      <c r="E63" s="12">
        <f t="shared" si="1"/>
        <v>5.7811149883682269</v>
      </c>
      <c r="F63" s="5">
        <f>[1]MAT1!J71</f>
        <v>1127.3174227318043</v>
      </c>
      <c r="G63" s="5"/>
      <c r="H63" s="5"/>
    </row>
    <row r="64" spans="2:8" ht="15" customHeight="1" x14ac:dyDescent="0.3">
      <c r="B64" s="3">
        <v>22</v>
      </c>
      <c r="C64" s="8" t="s">
        <v>25</v>
      </c>
      <c r="D64" s="4">
        <v>10</v>
      </c>
      <c r="E64" s="12">
        <f t="shared" si="1"/>
        <v>5.3981389165835818</v>
      </c>
      <c r="F64" s="5">
        <f>[1]MAT1!J72</f>
        <v>53.981389165835822</v>
      </c>
      <c r="G64" s="5"/>
      <c r="H64" s="5"/>
    </row>
    <row r="65" spans="1:10" ht="15" customHeight="1" x14ac:dyDescent="0.3">
      <c r="B65" s="3">
        <v>23</v>
      </c>
      <c r="C65" s="8" t="s">
        <v>26</v>
      </c>
      <c r="D65" s="4">
        <v>1</v>
      </c>
      <c r="E65" s="12">
        <f t="shared" si="1"/>
        <v>166.00199401794617</v>
      </c>
      <c r="F65" s="5">
        <f>[1]MAT1!J73</f>
        <v>166.00199401794617</v>
      </c>
      <c r="G65" s="5"/>
      <c r="H65" s="5"/>
    </row>
    <row r="66" spans="1:10" ht="15" customHeight="1" x14ac:dyDescent="0.3">
      <c r="B66" s="3">
        <v>24</v>
      </c>
      <c r="C66" s="8" t="s">
        <v>27</v>
      </c>
      <c r="D66" s="4">
        <v>1</v>
      </c>
      <c r="E66" s="12">
        <f t="shared" si="1"/>
        <v>56.651960784313729</v>
      </c>
      <c r="F66" s="5">
        <f>[1]MAT1!J74</f>
        <v>56.651960784313729</v>
      </c>
      <c r="G66" s="5"/>
      <c r="H66" s="5"/>
    </row>
    <row r="67" spans="1:10" ht="15" customHeight="1" x14ac:dyDescent="0.3">
      <c r="B67" s="3">
        <v>25</v>
      </c>
      <c r="C67" s="8" t="s">
        <v>28</v>
      </c>
      <c r="D67" s="4">
        <v>1</v>
      </c>
      <c r="E67" s="12">
        <f t="shared" si="1"/>
        <v>66.947864739115971</v>
      </c>
      <c r="F67" s="5">
        <f>[1]MAT1!J75</f>
        <v>66.947864739115971</v>
      </c>
      <c r="G67" s="5"/>
      <c r="H67" s="5"/>
    </row>
    <row r="68" spans="1:10" ht="15" customHeight="1" x14ac:dyDescent="0.3">
      <c r="B68" s="3">
        <v>26</v>
      </c>
      <c r="C68" s="8" t="s">
        <v>29</v>
      </c>
      <c r="D68" s="4">
        <v>1</v>
      </c>
      <c r="E68" s="12">
        <f t="shared" si="1"/>
        <v>72.765453639082736</v>
      </c>
      <c r="F68" s="5">
        <f>[1]MAT1!J76</f>
        <v>72.765453639082736</v>
      </c>
      <c r="G68" s="5"/>
      <c r="H68" s="5"/>
    </row>
    <row r="69" spans="1:10" ht="15" customHeight="1" x14ac:dyDescent="0.3">
      <c r="B69" s="3">
        <v>27</v>
      </c>
      <c r="C69" s="8" t="s">
        <v>30</v>
      </c>
      <c r="D69" s="4">
        <v>1</v>
      </c>
      <c r="E69" s="12">
        <f t="shared" si="1"/>
        <v>172.03165503489529</v>
      </c>
      <c r="F69" s="5">
        <f>[1]MAT1!J77</f>
        <v>172.03165503489529</v>
      </c>
      <c r="G69" s="5"/>
      <c r="H69" s="5"/>
    </row>
    <row r="70" spans="1:10" ht="15" customHeight="1" x14ac:dyDescent="0.3">
      <c r="B70" s="3">
        <v>28</v>
      </c>
      <c r="C70" s="8" t="s">
        <v>31</v>
      </c>
      <c r="D70" s="4">
        <v>1</v>
      </c>
      <c r="E70" s="12">
        <f t="shared" si="1"/>
        <v>44.881148222000661</v>
      </c>
      <c r="F70" s="5">
        <f>[1]MAT1!J78</f>
        <v>44.881148222000661</v>
      </c>
      <c r="G70" s="5"/>
      <c r="H70" s="5"/>
    </row>
    <row r="71" spans="1:10" ht="15" customHeight="1" x14ac:dyDescent="0.3">
      <c r="B71" s="3">
        <v>29</v>
      </c>
      <c r="C71" s="8" t="s">
        <v>32</v>
      </c>
      <c r="D71" s="4">
        <v>1</v>
      </c>
      <c r="E71" s="12">
        <f t="shared" si="1"/>
        <v>135.865320704553</v>
      </c>
      <c r="F71" s="5">
        <f>[1]MAT1!J79</f>
        <v>135.865320704553</v>
      </c>
      <c r="G71" s="5"/>
      <c r="H71" s="5"/>
    </row>
    <row r="72" spans="1:10" ht="15" customHeight="1" x14ac:dyDescent="0.3">
      <c r="B72" s="3">
        <v>30</v>
      </c>
      <c r="C72" s="8" t="s">
        <v>33</v>
      </c>
      <c r="D72" s="4">
        <f>3*10</f>
        <v>30</v>
      </c>
      <c r="E72" s="12">
        <f t="shared" si="1"/>
        <v>154.41176470588235</v>
      </c>
      <c r="F72" s="5">
        <f>[1]MAT1!J80</f>
        <v>4632.3529411764703</v>
      </c>
      <c r="G72" s="5"/>
      <c r="H72" s="5"/>
    </row>
    <row r="73" spans="1:10" ht="15" customHeight="1" x14ac:dyDescent="0.3">
      <c r="B73" s="3">
        <v>31</v>
      </c>
      <c r="C73" s="8" t="s">
        <v>34</v>
      </c>
      <c r="D73" s="4">
        <v>10</v>
      </c>
      <c r="E73" s="12">
        <f t="shared" si="1"/>
        <v>154.41176470588238</v>
      </c>
      <c r="F73" s="5">
        <f>[1]MAT1!J81</f>
        <v>1544.1176470588236</v>
      </c>
      <c r="G73" s="5"/>
      <c r="H73" s="5"/>
    </row>
    <row r="74" spans="1:10" ht="15" customHeight="1" x14ac:dyDescent="0.3">
      <c r="B74" s="3">
        <v>32</v>
      </c>
      <c r="C74" s="8" t="s">
        <v>35</v>
      </c>
      <c r="D74" s="4">
        <v>100</v>
      </c>
      <c r="E74" s="12">
        <f t="shared" si="1"/>
        <v>2.3595879029577933</v>
      </c>
      <c r="F74" s="5">
        <f>[1]MAT1!J82</f>
        <v>235.95879029577932</v>
      </c>
      <c r="G74" s="5"/>
      <c r="H74" s="5"/>
    </row>
    <row r="75" spans="1:10" ht="15" customHeight="1" x14ac:dyDescent="0.3">
      <c r="B75" s="3">
        <v>33</v>
      </c>
      <c r="C75" s="8" t="s">
        <v>36</v>
      </c>
      <c r="D75" s="4">
        <v>200</v>
      </c>
      <c r="E75" s="12">
        <f t="shared" si="1"/>
        <v>1.6616816218012631</v>
      </c>
      <c r="F75" s="5">
        <f>[1]MAT1!J83</f>
        <v>332.3363243602526</v>
      </c>
      <c r="G75" s="5"/>
      <c r="H75" s="5"/>
    </row>
    <row r="76" spans="1:10" ht="15" customHeight="1" x14ac:dyDescent="0.3">
      <c r="B76" s="3">
        <v>34</v>
      </c>
      <c r="C76" s="8" t="s">
        <v>37</v>
      </c>
      <c r="D76" s="4">
        <v>1</v>
      </c>
      <c r="E76" s="12">
        <f t="shared" si="1"/>
        <v>7238.4499418411433</v>
      </c>
      <c r="F76" s="5">
        <f>[1]MAT1!J84+[1]MAT1!J85</f>
        <v>7238.4499418411433</v>
      </c>
      <c r="G76" s="5"/>
      <c r="H76" s="5"/>
    </row>
    <row r="77" spans="1:10" ht="15" customHeight="1" x14ac:dyDescent="0.3">
      <c r="B77" s="3">
        <v>35</v>
      </c>
      <c r="C77" s="8" t="s">
        <v>66</v>
      </c>
      <c r="D77" s="4">
        <v>1</v>
      </c>
      <c r="E77" s="12"/>
      <c r="F77" s="5"/>
      <c r="G77" s="5">
        <f>[1]DISC3!V223*[1]RESUMO!AK17</f>
        <v>11277.110335659687</v>
      </c>
      <c r="H77" s="5">
        <f>[1]DISC3!AB378*[1]RESUMO!AK48</f>
        <v>3046.4163066356482</v>
      </c>
    </row>
    <row r="78" spans="1:10" ht="19.95" customHeight="1" x14ac:dyDescent="0.3">
      <c r="B78" s="15" t="s">
        <v>38</v>
      </c>
      <c r="C78" s="16"/>
      <c r="D78" s="17"/>
      <c r="E78" s="18">
        <f>SUM(F43:F76)+G77+H77</f>
        <v>168841.76941398025</v>
      </c>
      <c r="F78" s="19"/>
      <c r="G78" s="19"/>
      <c r="H78" s="20"/>
      <c r="J78" s="6"/>
    </row>
    <row r="79" spans="1:10" x14ac:dyDescent="0.3">
      <c r="A79" s="7"/>
      <c r="B79" s="7"/>
      <c r="C79" s="7"/>
      <c r="D79" s="7"/>
      <c r="E79" s="7"/>
    </row>
    <row r="80" spans="1:10" x14ac:dyDescent="0.3">
      <c r="A80" s="7"/>
      <c r="B80" s="7"/>
      <c r="C80" s="7"/>
      <c r="D80" s="7"/>
      <c r="E80" s="7"/>
    </row>
    <row r="81" spans="2:10" ht="19.95" customHeight="1" x14ac:dyDescent="0.3">
      <c r="B81" s="1" t="s">
        <v>0</v>
      </c>
      <c r="C81" s="1" t="s">
        <v>46</v>
      </c>
      <c r="D81" s="1" t="s">
        <v>1</v>
      </c>
      <c r="E81" s="1" t="s">
        <v>61</v>
      </c>
      <c r="F81" s="1" t="s">
        <v>62</v>
      </c>
      <c r="G81" s="2" t="s">
        <v>2</v>
      </c>
      <c r="H81" s="1" t="s">
        <v>3</v>
      </c>
    </row>
    <row r="82" spans="2:10" ht="15" customHeight="1" x14ac:dyDescent="0.3">
      <c r="B82" s="3">
        <v>1</v>
      </c>
      <c r="C82" s="8" t="s">
        <v>47</v>
      </c>
      <c r="D82" s="4">
        <v>1</v>
      </c>
      <c r="E82" s="12">
        <f>F82/D82</f>
        <v>4161.5819209039546</v>
      </c>
      <c r="F82" s="5">
        <f>[1]MAT1!J92</f>
        <v>4161.5819209039546</v>
      </c>
      <c r="G82" s="5"/>
      <c r="H82" s="5"/>
    </row>
    <row r="83" spans="2:10" ht="15" customHeight="1" x14ac:dyDescent="0.3">
      <c r="B83" s="3">
        <v>2</v>
      </c>
      <c r="C83" s="8" t="s">
        <v>48</v>
      </c>
      <c r="D83" s="4">
        <v>1</v>
      </c>
      <c r="E83" s="12">
        <f t="shared" ref="E83:E90" si="2">F83/D83</f>
        <v>730.97374543037552</v>
      </c>
      <c r="F83" s="5">
        <f>[1]MAT1!J93</f>
        <v>730.97374543037552</v>
      </c>
      <c r="G83" s="5"/>
      <c r="H83" s="5"/>
    </row>
    <row r="84" spans="2:10" ht="15" customHeight="1" x14ac:dyDescent="0.3">
      <c r="B84" s="3">
        <v>3</v>
      </c>
      <c r="C84" s="8" t="s">
        <v>49</v>
      </c>
      <c r="D84" s="4">
        <v>3</v>
      </c>
      <c r="E84" s="12">
        <f t="shared" si="2"/>
        <v>555.61648388168828</v>
      </c>
      <c r="F84" s="5">
        <f>[1]MAT1!J94</f>
        <v>1666.8494516450648</v>
      </c>
      <c r="G84" s="5"/>
      <c r="H84" s="5"/>
    </row>
    <row r="85" spans="2:10" ht="15" customHeight="1" x14ac:dyDescent="0.3">
      <c r="B85" s="3">
        <v>4</v>
      </c>
      <c r="C85" s="8" t="s">
        <v>50</v>
      </c>
      <c r="D85" s="4">
        <v>1</v>
      </c>
      <c r="E85" s="12">
        <f t="shared" si="2"/>
        <v>1313.1937520771021</v>
      </c>
      <c r="F85" s="5">
        <f>[1]MAT1!J95</f>
        <v>1313.1937520771021</v>
      </c>
      <c r="G85" s="5"/>
      <c r="H85" s="5"/>
    </row>
    <row r="86" spans="2:10" ht="15" customHeight="1" x14ac:dyDescent="0.3">
      <c r="B86" s="3">
        <v>5</v>
      </c>
      <c r="C86" s="8" t="s">
        <v>51</v>
      </c>
      <c r="D86" s="4">
        <v>1</v>
      </c>
      <c r="E86" s="12">
        <f t="shared" si="2"/>
        <v>6211.5735294117649</v>
      </c>
      <c r="F86" s="5">
        <f>'[5]Cost breakdown'!$F$86</f>
        <v>6211.5735294117649</v>
      </c>
      <c r="G86" s="5"/>
      <c r="H86" s="5"/>
    </row>
    <row r="87" spans="2:10" ht="15" customHeight="1" x14ac:dyDescent="0.3">
      <c r="B87" s="3">
        <v>6</v>
      </c>
      <c r="C87" s="8" t="s">
        <v>52</v>
      </c>
      <c r="D87" s="4">
        <v>1</v>
      </c>
      <c r="E87" s="12">
        <f t="shared" si="2"/>
        <v>1535.0592804918579</v>
      </c>
      <c r="F87" s="5">
        <f>[1]MAT1!J97</f>
        <v>1535.0592804918579</v>
      </c>
      <c r="G87" s="5"/>
      <c r="H87" s="5"/>
    </row>
    <row r="88" spans="2:10" ht="15" customHeight="1" x14ac:dyDescent="0.3">
      <c r="B88" s="3">
        <v>7</v>
      </c>
      <c r="C88" s="8" t="s">
        <v>53</v>
      </c>
      <c r="D88" s="4">
        <v>17</v>
      </c>
      <c r="E88" s="12">
        <f t="shared" si="2"/>
        <v>83.084081090063151</v>
      </c>
      <c r="F88" s="5">
        <f>[1]MAT1!J98</f>
        <v>1412.4293785310736</v>
      </c>
      <c r="G88" s="5"/>
      <c r="H88" s="5"/>
    </row>
    <row r="89" spans="2:10" ht="15" customHeight="1" x14ac:dyDescent="0.3">
      <c r="B89" s="3">
        <v>8</v>
      </c>
      <c r="C89" s="8" t="s">
        <v>54</v>
      </c>
      <c r="D89" s="4">
        <v>28</v>
      </c>
      <c r="E89" s="12">
        <f t="shared" si="2"/>
        <v>62.146892655367239</v>
      </c>
      <c r="F89" s="5">
        <f>[1]MAT1!J99</f>
        <v>1740.1129943502826</v>
      </c>
      <c r="G89" s="5"/>
      <c r="H89" s="5"/>
    </row>
    <row r="90" spans="2:10" ht="15" customHeight="1" x14ac:dyDescent="0.3">
      <c r="B90" s="3">
        <v>9</v>
      </c>
      <c r="C90" s="8" t="s">
        <v>76</v>
      </c>
      <c r="D90" s="4">
        <v>1</v>
      </c>
      <c r="E90" s="12">
        <f t="shared" si="2"/>
        <v>12022.149343635758</v>
      </c>
      <c r="F90" s="5">
        <f>[1]MAT1!J100+[1]MAT1!J101</f>
        <v>12022.149343635758</v>
      </c>
      <c r="G90" s="5"/>
      <c r="H90" s="5"/>
    </row>
    <row r="91" spans="2:10" x14ac:dyDescent="0.3">
      <c r="B91" s="3">
        <v>10</v>
      </c>
      <c r="C91" s="25" t="s">
        <v>77</v>
      </c>
      <c r="D91" s="26">
        <v>1</v>
      </c>
      <c r="E91" s="27">
        <f>F91/D91</f>
        <v>679.81056829511476</v>
      </c>
      <c r="F91" s="24">
        <f>[5]MAT1!J101</f>
        <v>679.81056829511476</v>
      </c>
      <c r="G91" s="24"/>
      <c r="H91" s="24"/>
    </row>
    <row r="92" spans="2:10" ht="15" customHeight="1" x14ac:dyDescent="0.3">
      <c r="B92" s="3">
        <v>11</v>
      </c>
      <c r="C92" s="8" t="s">
        <v>55</v>
      </c>
      <c r="D92" s="4">
        <v>1</v>
      </c>
      <c r="E92" s="12"/>
      <c r="F92" s="5"/>
      <c r="G92" s="5">
        <f>[1]DISC4!V223*[1]RESUMO!AK17</f>
        <v>4889.2281488866729</v>
      </c>
      <c r="H92" s="5">
        <f>[1]DISC4!AB378*[1]RESUMO!AK48</f>
        <v>3046.4163066356482</v>
      </c>
    </row>
    <row r="93" spans="2:10" ht="19.95" customHeight="1" x14ac:dyDescent="0.3">
      <c r="B93" s="15" t="s">
        <v>38</v>
      </c>
      <c r="C93" s="16"/>
      <c r="D93" s="17"/>
      <c r="E93" s="18">
        <f>SUM(F82:F91)+G92+H92</f>
        <v>39409.37842029467</v>
      </c>
      <c r="F93" s="19"/>
      <c r="G93" s="19"/>
      <c r="H93" s="20"/>
      <c r="J93" s="6"/>
    </row>
    <row r="94" spans="2:10" x14ac:dyDescent="0.3">
      <c r="C94" s="7"/>
      <c r="D94" s="7"/>
      <c r="E94" s="7"/>
    </row>
    <row r="95" spans="2:10" x14ac:dyDescent="0.3">
      <c r="C95" s="7"/>
      <c r="D95" s="7"/>
      <c r="E95" s="7"/>
    </row>
    <row r="96" spans="2:10" x14ac:dyDescent="0.3">
      <c r="C96" s="7"/>
      <c r="D96" s="7"/>
      <c r="E96" s="7"/>
    </row>
    <row r="97" spans="2:10" ht="19.95" customHeight="1" x14ac:dyDescent="0.3">
      <c r="B97" s="1" t="s">
        <v>0</v>
      </c>
      <c r="C97" s="1" t="s">
        <v>56</v>
      </c>
      <c r="D97" s="1" t="s">
        <v>1</v>
      </c>
      <c r="E97" s="1" t="s">
        <v>61</v>
      </c>
      <c r="F97" s="1" t="s">
        <v>62</v>
      </c>
      <c r="G97" s="2" t="s">
        <v>2</v>
      </c>
      <c r="H97" s="1" t="s">
        <v>3</v>
      </c>
    </row>
    <row r="98" spans="2:10" ht="43.2" x14ac:dyDescent="0.3">
      <c r="B98" s="3">
        <v>1</v>
      </c>
      <c r="C98" s="28" t="s">
        <v>57</v>
      </c>
      <c r="D98" s="26">
        <v>1</v>
      </c>
      <c r="E98" s="29">
        <f>F98/D98</f>
        <v>8374.6925888999685</v>
      </c>
      <c r="F98" s="30">
        <f>[5]MAT1!J109</f>
        <v>8374.6925888999685</v>
      </c>
      <c r="G98" s="31"/>
      <c r="H98" s="31"/>
    </row>
    <row r="99" spans="2:10" ht="86.4" x14ac:dyDescent="0.3">
      <c r="B99" s="3">
        <v>2</v>
      </c>
      <c r="C99" s="28" t="s">
        <v>58</v>
      </c>
      <c r="D99" s="26">
        <v>1</v>
      </c>
      <c r="E99" s="29">
        <f t="shared" ref="E99:E100" si="3">F99/D99</f>
        <v>25690.196078431378</v>
      </c>
      <c r="F99" s="30">
        <f>[5]MAT1!J110</f>
        <v>25690.196078431378</v>
      </c>
      <c r="G99" s="31"/>
      <c r="H99" s="31"/>
    </row>
    <row r="100" spans="2:10" x14ac:dyDescent="0.3">
      <c r="B100" s="3">
        <v>3</v>
      </c>
      <c r="C100" s="28" t="s">
        <v>78</v>
      </c>
      <c r="D100" s="26">
        <v>2</v>
      </c>
      <c r="E100" s="29">
        <f t="shared" si="3"/>
        <v>45573.008212030581</v>
      </c>
      <c r="F100" s="30">
        <f>[5]MAT1!J123</f>
        <v>91146.016424061163</v>
      </c>
      <c r="G100" s="31"/>
      <c r="H100" s="31"/>
    </row>
    <row r="101" spans="2:10" ht="19.95" customHeight="1" x14ac:dyDescent="0.3">
      <c r="B101" s="15" t="s">
        <v>38</v>
      </c>
      <c r="C101" s="16"/>
      <c r="D101" s="17"/>
      <c r="E101" s="18">
        <f>SUM(F98:F100)</f>
        <v>125210.90509139252</v>
      </c>
      <c r="F101" s="19"/>
      <c r="G101" s="19"/>
      <c r="H101" s="20"/>
      <c r="J101" s="6"/>
    </row>
    <row r="102" spans="2:10" x14ac:dyDescent="0.3">
      <c r="B102" s="9"/>
      <c r="C102" s="14"/>
      <c r="D102" s="14"/>
      <c r="E102" s="14"/>
    </row>
    <row r="103" spans="2:10" x14ac:dyDescent="0.3">
      <c r="B103" s="9"/>
      <c r="C103" s="14"/>
      <c r="D103" s="14"/>
      <c r="E103" s="14"/>
    </row>
    <row r="104" spans="2:10" ht="19.95" customHeight="1" x14ac:dyDescent="0.3">
      <c r="B104" s="10" t="s">
        <v>0</v>
      </c>
      <c r="C104" s="10" t="s">
        <v>59</v>
      </c>
      <c r="D104" s="10" t="s">
        <v>1</v>
      </c>
      <c r="E104" s="10" t="s">
        <v>61</v>
      </c>
      <c r="F104" s="10" t="s">
        <v>62</v>
      </c>
      <c r="G104" s="11" t="s">
        <v>60</v>
      </c>
      <c r="H104" s="10" t="s">
        <v>3</v>
      </c>
    </row>
    <row r="105" spans="2:10" ht="15" customHeight="1" x14ac:dyDescent="0.3">
      <c r="B105" s="3">
        <v>1</v>
      </c>
      <c r="C105" s="8" t="s">
        <v>67</v>
      </c>
      <c r="D105" s="4"/>
      <c r="E105" s="12"/>
      <c r="F105" s="5"/>
      <c r="G105" s="6">
        <f>'[5]Cost breakdown'!$G$108</f>
        <v>59958.701672759489</v>
      </c>
      <c r="H105" s="5"/>
    </row>
    <row r="106" spans="2:10" ht="15" customHeight="1" x14ac:dyDescent="0.3">
      <c r="B106" s="3">
        <v>2</v>
      </c>
      <c r="C106" s="8" t="s">
        <v>68</v>
      </c>
      <c r="D106" s="4"/>
      <c r="E106" s="12"/>
      <c r="F106" s="5"/>
      <c r="G106" s="5">
        <f>'[5]Cost breakdown'!$G$109</f>
        <v>44969.026254569617</v>
      </c>
      <c r="H106" s="5"/>
    </row>
    <row r="107" spans="2:10" ht="15" customHeight="1" x14ac:dyDescent="0.3">
      <c r="B107" s="3">
        <v>3</v>
      </c>
      <c r="C107" s="8" t="s">
        <v>69</v>
      </c>
      <c r="D107" s="4"/>
      <c r="E107" s="12"/>
      <c r="F107" s="5"/>
      <c r="G107" s="5">
        <f>'[5]Cost breakdown'!$G$110</f>
        <v>5288.6842251024691</v>
      </c>
      <c r="H107" s="5"/>
    </row>
    <row r="108" spans="2:10" ht="15" customHeight="1" x14ac:dyDescent="0.3">
      <c r="B108" s="3">
        <v>4</v>
      </c>
      <c r="C108" s="8" t="s">
        <v>70</v>
      </c>
      <c r="D108" s="4"/>
      <c r="E108" s="12"/>
      <c r="F108" s="5"/>
      <c r="G108" s="5">
        <f>'[5]Cost breakdown'!$G$111</f>
        <v>42309.473800819753</v>
      </c>
      <c r="H108" s="5"/>
    </row>
    <row r="109" spans="2:10" ht="15" customHeight="1" x14ac:dyDescent="0.3">
      <c r="B109" s="3">
        <v>5</v>
      </c>
      <c r="C109" s="8" t="s">
        <v>71</v>
      </c>
      <c r="D109" s="4"/>
      <c r="E109" s="12"/>
      <c r="F109" s="5"/>
      <c r="G109" s="5">
        <f>'[5]Cost breakdown'!$G$112</f>
        <v>37020.789575717281</v>
      </c>
      <c r="H109" s="5"/>
    </row>
    <row r="110" spans="2:10" ht="15" customHeight="1" x14ac:dyDescent="0.3">
      <c r="B110" s="3">
        <v>6</v>
      </c>
      <c r="C110" s="8" t="s">
        <v>72</v>
      </c>
      <c r="D110" s="4"/>
      <c r="E110" s="12"/>
      <c r="F110" s="5"/>
      <c r="G110" s="5">
        <f>'[5]Cost breakdown'!$G$113</f>
        <v>14989.675418189872</v>
      </c>
      <c r="H110" s="5"/>
    </row>
    <row r="111" spans="2:10" ht="15" customHeight="1" x14ac:dyDescent="0.3">
      <c r="B111" s="3">
        <v>7</v>
      </c>
      <c r="C111" s="8" t="s">
        <v>73</v>
      </c>
      <c r="D111" s="4"/>
      <c r="E111" s="12"/>
      <c r="F111" s="5"/>
      <c r="G111" s="5">
        <f>'[5]Cost breakdown'!$G$114</f>
        <v>10577.368450204938</v>
      </c>
      <c r="H111" s="5"/>
    </row>
    <row r="112" spans="2:10" ht="15" customHeight="1" x14ac:dyDescent="0.3">
      <c r="B112" s="3">
        <v>8</v>
      </c>
      <c r="C112" s="8" t="s">
        <v>74</v>
      </c>
      <c r="D112" s="4"/>
      <c r="E112" s="12"/>
      <c r="F112" s="5"/>
      <c r="G112" s="5">
        <f>'[5]Cost breakdown'!$G$115</f>
        <v>29979.350836379745</v>
      </c>
      <c r="H112" s="5"/>
    </row>
    <row r="113" spans="2:10" ht="15" customHeight="1" x14ac:dyDescent="0.3">
      <c r="B113" s="3">
        <v>9</v>
      </c>
      <c r="C113" s="8" t="s">
        <v>75</v>
      </c>
      <c r="D113" s="4"/>
      <c r="E113" s="12"/>
      <c r="F113" s="5"/>
      <c r="G113" s="5">
        <f>'[5]Cost breakdown'!$G$116</f>
        <v>10577.368450204938</v>
      </c>
      <c r="H113" s="5"/>
    </row>
    <row r="114" spans="2:10" ht="19.95" customHeight="1" x14ac:dyDescent="0.3">
      <c r="B114" s="15" t="s">
        <v>38</v>
      </c>
      <c r="C114" s="16"/>
      <c r="D114" s="17"/>
      <c r="E114" s="18">
        <f>SUM(G105:G113)</f>
        <v>255670.4386839481</v>
      </c>
      <c r="F114" s="19"/>
      <c r="G114" s="19"/>
      <c r="H114" s="20"/>
      <c r="J114" s="6"/>
    </row>
    <row r="116" spans="2:10" ht="37.799999999999997" customHeight="1" x14ac:dyDescent="0.3">
      <c r="B116" s="21" t="s">
        <v>38</v>
      </c>
      <c r="C116" s="21"/>
      <c r="D116" s="21"/>
      <c r="E116" s="22">
        <f>E39+E78+E93+E101+E114</f>
        <v>657971.0700963774</v>
      </c>
      <c r="F116" s="23"/>
      <c r="G116" s="23"/>
      <c r="H116" s="23"/>
    </row>
  </sheetData>
  <mergeCells count="12">
    <mergeCell ref="B101:D101"/>
    <mergeCell ref="E101:H101"/>
    <mergeCell ref="B114:D114"/>
    <mergeCell ref="E114:H114"/>
    <mergeCell ref="B116:D116"/>
    <mergeCell ref="E116:H116"/>
    <mergeCell ref="B39:D39"/>
    <mergeCell ref="E39:H39"/>
    <mergeCell ref="B78:D78"/>
    <mergeCell ref="E78:H78"/>
    <mergeCell ref="B93:D93"/>
    <mergeCell ref="E93:H93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45f5f8-620b-4110-92dc-65f218eb4e49" xsi:nil="true"/>
    <lcf76f155ced4ddcb4097134ff3c332f xmlns="49558be5-eed0-41df-bf1e-cd99063849e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9F964707A1C6C4EAA1DFDE00F1D5781" ma:contentTypeVersion="15" ma:contentTypeDescription="Crie um novo documento." ma:contentTypeScope="" ma:versionID="183edbb77c89c191868b9b4a5cae76ed">
  <xsd:schema xmlns:xsd="http://www.w3.org/2001/XMLSchema" xmlns:xs="http://www.w3.org/2001/XMLSchema" xmlns:p="http://schemas.microsoft.com/office/2006/metadata/properties" xmlns:ns2="49558be5-eed0-41df-bf1e-cd99063849e6" xmlns:ns3="7045f5f8-620b-4110-92dc-65f218eb4e49" targetNamespace="http://schemas.microsoft.com/office/2006/metadata/properties" ma:root="true" ma:fieldsID="3810178c3f55f3afd7cf4ae4f46992a3" ns2:_="" ns3:_="">
    <xsd:import namespace="49558be5-eed0-41df-bf1e-cd99063849e6"/>
    <xsd:import namespace="7045f5f8-620b-4110-92dc-65f218eb4e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558be5-eed0-41df-bf1e-cd99063849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436f03d4-3564-44f6-bd87-8be0e8fa38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45f5f8-620b-4110-92dc-65f218eb4e4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dc1f79f-9806-44dd-996a-64365ddeeb16}" ma:internalName="TaxCatchAll" ma:showField="CatchAllData" ma:web="7045f5f8-620b-4110-92dc-65f218eb4e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DA9646-3B72-494B-B317-B22C342B6271}">
  <ds:schemaRefs>
    <ds:schemaRef ds:uri="http://schemas.microsoft.com/office/2006/metadata/properties"/>
    <ds:schemaRef ds:uri="http://schemas.microsoft.com/office/infopath/2007/PartnerControls"/>
    <ds:schemaRef ds:uri="7045f5f8-620b-4110-92dc-65f218eb4e49"/>
    <ds:schemaRef ds:uri="49558be5-eed0-41df-bf1e-cd99063849e6"/>
  </ds:schemaRefs>
</ds:datastoreItem>
</file>

<file path=customXml/itemProps2.xml><?xml version="1.0" encoding="utf-8"?>
<ds:datastoreItem xmlns:ds="http://schemas.openxmlformats.org/officeDocument/2006/customXml" ds:itemID="{768D67D6-DC20-444C-867E-D08B6E302D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232663-D3FF-4FE7-830E-F61C9BFAB4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Cost breakdown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Thaylla Damasceno</dc:creator>
  <cp:lastModifiedBy>Thaylla Damasceno</cp:lastModifiedBy>
  <dcterms:created xsi:type="dcterms:W3CDTF">2023-09-26T12:43:17Z</dcterms:created>
  <dcterms:modified xsi:type="dcterms:W3CDTF">2024-02-07T17:29:12Z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0x01010009F964707A1C6C4EAA1DFDE00F1D5781</vt:lpwstr>
  </property>
  <property fmtid="{D5CDD505-2E9C-101B-9397-08002B2CF9AE}" pid="3" name="MediaServiceImageTags">
    <vt:lpwstr/>
  </property>
</Properties>
</file>